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Κατεστραμμένο\ΤΕΧΝΙΚΗ ΥΠΗΡΕΣΙΑ ΔΗΜΟΣ ΑΛΕΞΑΝΔΡΟΥΠΟΛΗΣ\ΤΕΧΝΙΚΗ ΥΠΗΡΕΣΙΑ ΔΗΜΟΣ ΑΛΕΞΑΝΔΡΟΥΠΟΛΗΣ\ΜΕΛΕΤΕΣ\ΦΩΤΗΣ ΚΟΣΜΑΣ\"/>
    </mc:Choice>
  </mc:AlternateContent>
  <bookViews>
    <workbookView xWindow="0" yWindow="0" windowWidth="12015" windowHeight="10455"/>
  </bookViews>
  <sheets>
    <sheet name="ΠΡΟΜΕΤΡΗΣΗ" sheetId="1" r:id="rId1"/>
    <sheet name="ΠΡΟΫΠΟΛΟΓΙΣΜΟΣ" sheetId="4" r:id="rId2"/>
  </sheets>
  <definedNames>
    <definedName name="_xlnm.Print_Titles" localSheetId="0">ΠΡΟΜΕΤΡΗΣΗ!$13:$13</definedName>
  </definedNames>
  <calcPr calcId="162913"/>
</workbook>
</file>

<file path=xl/calcChain.xml><?xml version="1.0" encoding="utf-8"?>
<calcChain xmlns="http://schemas.openxmlformats.org/spreadsheetml/2006/main">
  <c r="N82" i="1" l="1"/>
  <c r="I30" i="4" l="1"/>
  <c r="N133" i="1"/>
  <c r="N135" i="1" s="1"/>
  <c r="O135" i="1" s="1"/>
  <c r="K49" i="1"/>
  <c r="K50" i="1"/>
  <c r="N49" i="1" s="1"/>
  <c r="I28" i="4"/>
  <c r="I27" i="4"/>
  <c r="I26" i="4"/>
  <c r="K123" i="1"/>
  <c r="K98" i="1"/>
  <c r="K93" i="1"/>
  <c r="K88" i="1"/>
  <c r="K87" i="1"/>
  <c r="N88" i="1" s="1"/>
  <c r="K82" i="1"/>
  <c r="K76" i="1"/>
  <c r="K75" i="1"/>
  <c r="K69" i="1"/>
  <c r="K68" i="1"/>
  <c r="K64" i="1"/>
  <c r="K63" i="1"/>
  <c r="K22" i="1"/>
  <c r="K19" i="1"/>
  <c r="K28" i="1"/>
  <c r="K37" i="1"/>
  <c r="K34" i="1"/>
  <c r="N34" i="1" s="1"/>
  <c r="K43" i="1"/>
  <c r="K42" i="1"/>
  <c r="K48" i="1"/>
  <c r="K55" i="1"/>
  <c r="K57" i="1"/>
  <c r="N42" i="1"/>
  <c r="I46" i="4"/>
  <c r="I45" i="4"/>
  <c r="I44" i="4"/>
  <c r="I43" i="4"/>
  <c r="I42" i="4"/>
  <c r="I41" i="4"/>
  <c r="I40" i="4"/>
  <c r="I39" i="4"/>
  <c r="I38" i="4"/>
  <c r="I35" i="4"/>
  <c r="I34" i="4"/>
  <c r="I33" i="4"/>
  <c r="I32" i="4"/>
  <c r="I31" i="4"/>
  <c r="I25" i="4"/>
  <c r="I24" i="4"/>
  <c r="N57" i="1" l="1"/>
  <c r="N63" i="1"/>
  <c r="N69" i="1"/>
  <c r="N76" i="1"/>
  <c r="N79" i="1" s="1"/>
  <c r="O79" i="1" s="1"/>
  <c r="I36" i="4"/>
  <c r="J36" i="4" s="1"/>
  <c r="J49" i="4" s="1"/>
  <c r="I47" i="4"/>
  <c r="J47" i="4" s="1"/>
  <c r="J50" i="4" s="1"/>
  <c r="J51" i="4" l="1"/>
  <c r="N51" i="1"/>
  <c r="O51" i="1" s="1"/>
  <c r="N45" i="1"/>
  <c r="O45" i="1" s="1"/>
  <c r="N38" i="1"/>
  <c r="O38" i="1" s="1"/>
  <c r="N60" i="1"/>
  <c r="O60" i="1" s="1"/>
  <c r="O24" i="1"/>
  <c r="N128" i="1"/>
  <c r="N130" i="1" s="1"/>
  <c r="O130" i="1" s="1"/>
  <c r="N123" i="1"/>
  <c r="N125" i="1" s="1"/>
  <c r="O125" i="1" s="1"/>
  <c r="N118" i="1"/>
  <c r="N120" i="1" s="1"/>
  <c r="N93" i="1"/>
  <c r="N95" i="1" s="1"/>
  <c r="O95" i="1" s="1"/>
  <c r="N113" i="1"/>
  <c r="N115" i="1" s="1"/>
  <c r="O115" i="1" s="1"/>
  <c r="N108" i="1"/>
  <c r="N110" i="1" s="1"/>
  <c r="N103" i="1"/>
  <c r="N105" i="1" s="1"/>
  <c r="N98" i="1"/>
  <c r="N100" i="1" s="1"/>
  <c r="O100" i="1" s="1"/>
  <c r="N90" i="1"/>
  <c r="O90" i="1" s="1"/>
  <c r="N84" i="1"/>
  <c r="O84" i="1" s="1"/>
  <c r="N71" i="1"/>
  <c r="O71" i="1" s="1"/>
  <c r="N65" i="1"/>
  <c r="O65" i="1" s="1"/>
  <c r="N30" i="1"/>
  <c r="O30" i="1" s="1"/>
  <c r="N24" i="1"/>
  <c r="J52" i="4" l="1"/>
  <c r="J53" i="4" s="1"/>
  <c r="J54" i="4"/>
  <c r="J55" i="4" s="1"/>
  <c r="J57" i="4" l="1"/>
  <c r="J56" i="4"/>
  <c r="J59" i="4"/>
  <c r="J60" i="4" s="1"/>
  <c r="J61" i="4" s="1"/>
</calcChain>
</file>

<file path=xl/sharedStrings.xml><?xml version="1.0" encoding="utf-8"?>
<sst xmlns="http://schemas.openxmlformats.org/spreadsheetml/2006/main" count="348" uniqueCount="271">
  <si>
    <t>ΕΛΛΗΝΙΚΗ ΔΗΜΟΚΡΑΤΙΑ</t>
  </si>
  <si>
    <t>ΠΕΡΙΦΕΡΕΙΑ ΑΝ. ΜΑΚ. ΘΡΑΚΗΣ</t>
  </si>
  <si>
    <t>Δ/ΝΣΗ ΤΕΧΝ. ΥΠΗΡΕΣΙΩΝ</t>
  </si>
  <si>
    <t>Αρ. Μελέτης:</t>
  </si>
  <si>
    <t>ΕΡΓΟ:</t>
  </si>
  <si>
    <t>ΠΡΟΜΕΤΡΗΣΗ</t>
  </si>
  <si>
    <t>(συνοδεύει το Προϋπολογισμό)</t>
  </si>
  <si>
    <t>ΠΡΟΫΠΟΛΟΓΙΣΜΟΣ:</t>
  </si>
  <si>
    <t>με Φ.Π.Α</t>
  </si>
  <si>
    <t>α/α</t>
  </si>
  <si>
    <t>ΕΡΓΑΣΙΑ</t>
  </si>
  <si>
    <t>Α.Τ.</t>
  </si>
  <si>
    <t>Μ.Μ.</t>
  </si>
  <si>
    <t>ΠΡΟΜΕΤΡΗΣΗ ΕΡΓΑΣΙΑΣ</t>
  </si>
  <si>
    <t>ΠΟΣΟΤΗΤΑ</t>
  </si>
  <si>
    <t>m2</t>
  </si>
  <si>
    <t>m</t>
  </si>
  <si>
    <t>τεμ.</t>
  </si>
  <si>
    <t>Κωδικός:</t>
  </si>
  <si>
    <t>m3</t>
  </si>
  <si>
    <t>kg</t>
  </si>
  <si>
    <t>ΔΗΜΟΣ ΑΛΕΞΑΝΔΡΟΥΠΟΛΗΣ</t>
  </si>
  <si>
    <t>Δήμου Αλεξανδρούπολης</t>
  </si>
  <si>
    <t xml:space="preserve">Η Προϊσταμένη </t>
  </si>
  <si>
    <t>της Δ.Τ.Υ. και Υ.Δ.</t>
  </si>
  <si>
    <t>ton</t>
  </si>
  <si>
    <t>(όπως στα σχέδια )</t>
  </si>
  <si>
    <t>ΚΑΙ ΥΠΗΡΕΣΙΑΣ ΔΟΜΗΣΗΣ</t>
  </si>
  <si>
    <t>«ΑΝΤΙΚΑΤΑΣΗ ΙΣΤΩΝ ΚΑΙ ΠΡΟΒΟΛΕΩΝ ΣΤΟ ΓΗΠΕΔΟ 'ΦΩΤΗΣ ΚΟΣΜΑΣ'»</t>
  </si>
  <si>
    <r>
      <t>Προβολέας LED 720W με γωνία διάχυσης 60</t>
    </r>
    <r>
      <rPr>
        <b/>
        <vertAlign val="superscript"/>
        <sz val="9"/>
        <rFont val="Book Antiqua"/>
        <family val="1"/>
        <charset val="161"/>
      </rPr>
      <t>ο</t>
    </r>
  </si>
  <si>
    <r>
      <t>Προβολέας LED 720W με γωνία διάχυσης 30</t>
    </r>
    <r>
      <rPr>
        <b/>
        <vertAlign val="superscript"/>
        <sz val="9"/>
        <rFont val="Book Antiqua"/>
        <family val="1"/>
        <charset val="161"/>
      </rPr>
      <t xml:space="preserve">ο </t>
    </r>
  </si>
  <si>
    <t>Χαλύβδινος ιστός ηλεκτροφωτισμού κωνικής οκταγωνικής διατομής από έλασμα πάχους τουλάχιστον 5mm, μήκους 14m, χωρίς προκατασκευασμένη βάση</t>
  </si>
  <si>
    <t>Χαλύβδινος ιστός ηλεκτροφωτισμού κωνικής δωδεκαγωνικής διατομής από έλασμα πάχους τουλάχιστον 5mm, μήκους 14m, με σκάλα ιστού με προστατευτικά στεφάνια και εξέδρα εργασίας, χωρίς προκατασκευασμένη βάση</t>
  </si>
  <si>
    <t>Βάση προβολέων 3 θέσεων για τοποθέτηση προβολέων ισχύος 720W τύπου LED, μήκους 1800mm</t>
  </si>
  <si>
    <t>Αφαίρεση και απομάκρυνση τσιμεντοϊστού φωτισμού, ύψους 14 m</t>
  </si>
  <si>
    <t>Εκσκαφές μεμονωμένες (ντουλάπια)</t>
  </si>
  <si>
    <r>
      <rPr>
        <b/>
        <sz val="9"/>
        <rFont val="Book Antiqua"/>
        <family val="1"/>
        <charset val="161"/>
      </rPr>
      <t>V</t>
    </r>
    <r>
      <rPr>
        <b/>
        <sz val="7"/>
        <rFont val="Book Antiqua"/>
        <family val="1"/>
        <charset val="161"/>
      </rPr>
      <t>2</t>
    </r>
    <r>
      <rPr>
        <b/>
        <sz val="9"/>
        <rFont val="Book Antiqua"/>
        <family val="1"/>
        <charset val="161"/>
      </rPr>
      <t xml:space="preserve"> </t>
    </r>
    <r>
      <rPr>
        <sz val="9"/>
        <rFont val="Book Antiqua"/>
        <family val="1"/>
        <charset val="161"/>
      </rPr>
      <t>= 2,80*2,80*1,30=</t>
    </r>
  </si>
  <si>
    <r>
      <rPr>
        <b/>
        <sz val="9"/>
        <rFont val="Book Antiqua"/>
        <family val="1"/>
        <charset val="161"/>
      </rPr>
      <t>V</t>
    </r>
    <r>
      <rPr>
        <b/>
        <sz val="7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 xml:space="preserve"> = (3,10*3,10*1,30)*3=</t>
    </r>
  </si>
  <si>
    <t xml:space="preserve">A. ΕΚΣΚΑΦΗ ΙΣΤΟΥ ΔΩΔΕΚΑΓΩΝΙΚΗΣ ΔΙΑΤΟΜΗΣ ΜΕ ΣΚΑΛΑ ΚΑΙ ΕΞΕΔΡΑ </t>
  </si>
  <si>
    <t>Β. ΕΚΣΚΑΦΗ ΙΣΤΟΥ ΟΚΤΑΓΩΝΙΚΗΣ ΔΙΑΤΟΜΗΣ</t>
  </si>
  <si>
    <t>Καθαίρεση μεμονωμένων στοιχείων κατασκευών από οπλισμένο σκυρόδεμα, με εφαρμογή συνήθως μεθόδων καθαίρεσης</t>
  </si>
  <si>
    <t>Προμήθεια, μεταφορά επί τόπου, διάστρωση και συμπύκνωση σκυροδέματοςμε χρήση αντλίας ή πυργογερανού για κατασκευές από σκυρόδεμα κατηγορίας C25/30</t>
  </si>
  <si>
    <r>
      <t>Προσαύξηση τιμής σκυροδέματος οποιασδήποτε κατηγορίας, όταν το σύνολο της χρησιμοποιούμενης ποσότητας δεν υπερβαίνει τα 30m</t>
    </r>
    <r>
      <rPr>
        <b/>
        <vertAlign val="superscript"/>
        <sz val="9"/>
        <rFont val="Book Antiqua"/>
        <family val="1"/>
        <charset val="161"/>
      </rPr>
      <t xml:space="preserve">3, </t>
    </r>
    <r>
      <rPr>
        <b/>
        <sz val="9"/>
        <rFont val="Book Antiqua"/>
        <family val="1"/>
        <charset val="161"/>
      </rPr>
      <t>για κατασκευές από σκυρόδεμα C25/30</t>
    </r>
  </si>
  <si>
    <t>Προμήθεια, μεταφορά επιτόπου, διάστρωση και συμπύκνωση σκυροδέματος χωρίς χρήση αντλίας για κατασκευές από σκυρόδεμα κατηγορίας C10/12</t>
  </si>
  <si>
    <r>
      <t>Προσαύξηση τιμής σκυροδέματος οποιασδήποτε κατηγορίας, όταν το σύνολο της χρησιμοποιούμενης ποσότητας δεν υπερβαίνει τα 30m</t>
    </r>
    <r>
      <rPr>
        <b/>
        <vertAlign val="superscript"/>
        <sz val="9"/>
        <rFont val="Book Antiqua"/>
        <family val="1"/>
        <charset val="161"/>
      </rPr>
      <t>3</t>
    </r>
    <r>
      <rPr>
        <b/>
        <sz val="9"/>
        <rFont val="Book Antiqua"/>
        <family val="1"/>
        <charset val="161"/>
      </rPr>
      <t xml:space="preserve"> για κατασκευές από σκυρόδεμα κατηγορίας C10/12</t>
    </r>
  </si>
  <si>
    <t>Επίχωση με προϊόντα εκσκαφών, εκβραχισμών ή κατεδαφίσεων</t>
  </si>
  <si>
    <t>Ξυλότυποι συνήθως χυτών κατασκευών</t>
  </si>
  <si>
    <t>Μεταφορές προϊόντων εκσκαφής με αυτοκίνητο δια μέσου οδών καλής βατότητας</t>
  </si>
  <si>
    <t>7/2020</t>
  </si>
  <si>
    <r>
      <rPr>
        <sz val="7"/>
        <rFont val="Book Antiqua"/>
        <family val="1"/>
        <charset val="161"/>
      </rPr>
      <t>Είδος Εργασιών</t>
    </r>
  </si>
  <si>
    <r>
      <rPr>
        <sz val="7"/>
        <rFont val="Book Antiqua"/>
        <family val="1"/>
        <charset val="161"/>
      </rPr>
      <t>Κωδικός</t>
    </r>
  </si>
  <si>
    <r>
      <rPr>
        <sz val="7"/>
        <rFont val="Book Antiqua"/>
        <family val="1"/>
        <charset val="161"/>
      </rPr>
      <t>A.T.</t>
    </r>
  </si>
  <si>
    <r>
      <rPr>
        <sz val="7"/>
        <rFont val="Book Antiqua"/>
        <family val="1"/>
        <charset val="161"/>
      </rPr>
      <t>Μον.</t>
    </r>
  </si>
  <si>
    <r>
      <rPr>
        <sz val="7"/>
        <rFont val="Book Antiqua"/>
        <family val="1"/>
        <charset val="161"/>
      </rPr>
      <t>Ποσότητα</t>
    </r>
  </si>
  <si>
    <r>
      <rPr>
        <sz val="7"/>
        <rFont val="Book Antiqua"/>
        <family val="1"/>
        <charset val="161"/>
      </rPr>
      <t>Τιμή Μονάδας (Ευρώ)</t>
    </r>
  </si>
  <si>
    <r>
      <rPr>
        <sz val="7"/>
        <rFont val="Book Antiqua"/>
        <family val="1"/>
        <charset val="161"/>
      </rPr>
      <t>Δαπάνη (Ευρώ)</t>
    </r>
  </si>
  <si>
    <r>
      <rPr>
        <sz val="7"/>
        <rFont val="Book Antiqua"/>
        <family val="1"/>
        <charset val="161"/>
      </rPr>
      <t>Αρθρου</t>
    </r>
  </si>
  <si>
    <r>
      <rPr>
        <sz val="7"/>
        <rFont val="Book Antiqua"/>
        <family val="1"/>
        <charset val="161"/>
      </rPr>
      <t>Αναθεώρησης</t>
    </r>
  </si>
  <si>
    <r>
      <rPr>
        <sz val="7"/>
        <rFont val="Book Antiqua"/>
        <family val="1"/>
        <charset val="161"/>
      </rPr>
      <t>Μετρ.</t>
    </r>
  </si>
  <si>
    <r>
      <rPr>
        <sz val="7"/>
        <rFont val="Book Antiqua"/>
        <family val="1"/>
        <charset val="161"/>
      </rPr>
      <t>Μερική Δαπάνη</t>
    </r>
  </si>
  <si>
    <r>
      <rPr>
        <sz val="7"/>
        <rFont val="Book Antiqua"/>
        <family val="1"/>
        <charset val="161"/>
      </rPr>
      <t>Ολική Δαπάνη</t>
    </r>
  </si>
  <si>
    <r>
      <rPr>
        <b/>
        <sz val="6"/>
        <rFont val="Book Antiqua"/>
        <family val="1"/>
        <charset val="161"/>
      </rPr>
      <t>1</t>
    </r>
  </si>
  <si>
    <r>
      <rPr>
        <b/>
        <sz val="6"/>
        <rFont val="Book Antiqua"/>
        <family val="1"/>
        <charset val="161"/>
      </rPr>
      <t>2</t>
    </r>
  </si>
  <si>
    <r>
      <rPr>
        <b/>
        <sz val="6"/>
        <rFont val="Book Antiqua"/>
        <family val="1"/>
        <charset val="161"/>
      </rPr>
      <t>3</t>
    </r>
  </si>
  <si>
    <r>
      <rPr>
        <b/>
        <sz val="6"/>
        <rFont val="Book Antiqua"/>
        <family val="1"/>
        <charset val="161"/>
      </rPr>
      <t>4</t>
    </r>
  </si>
  <si>
    <r>
      <rPr>
        <b/>
        <sz val="6"/>
        <rFont val="Book Antiqua"/>
        <family val="1"/>
        <charset val="161"/>
      </rPr>
      <t>5</t>
    </r>
  </si>
  <si>
    <r>
      <rPr>
        <b/>
        <sz val="6"/>
        <rFont val="Book Antiqua"/>
        <family val="1"/>
        <charset val="161"/>
      </rPr>
      <t>6</t>
    </r>
  </si>
  <si>
    <r>
      <rPr>
        <b/>
        <sz val="6"/>
        <rFont val="Book Antiqua"/>
        <family val="1"/>
        <charset val="161"/>
      </rPr>
      <t>7</t>
    </r>
  </si>
  <si>
    <r>
      <rPr>
        <b/>
        <sz val="6"/>
        <rFont val="Book Antiqua"/>
        <family val="1"/>
        <charset val="161"/>
      </rPr>
      <t>8</t>
    </r>
  </si>
  <si>
    <r>
      <rPr>
        <b/>
        <sz val="6"/>
        <rFont val="Book Antiqua"/>
        <family val="1"/>
        <charset val="161"/>
      </rPr>
      <t>9</t>
    </r>
  </si>
  <si>
    <r>
      <rPr>
        <b/>
        <sz val="6"/>
        <rFont val="Book Antiqua"/>
        <family val="1"/>
        <charset val="161"/>
      </rPr>
      <t>10</t>
    </r>
  </si>
  <si>
    <r>
      <t>Προβολέας   LED 720 W με γωνία διάχυσης 60</t>
    </r>
    <r>
      <rPr>
        <vertAlign val="superscript"/>
        <sz val="7.5"/>
        <color indexed="8"/>
        <rFont val="Book Antiqua"/>
        <family val="1"/>
        <charset val="161"/>
      </rPr>
      <t>ο</t>
    </r>
  </si>
  <si>
    <t>ΑΤΗΕ Σ1.9376.2</t>
  </si>
  <si>
    <t>ΗΜ 1</t>
  </si>
  <si>
    <t>ΗΛΜ 103</t>
  </si>
  <si>
    <t>Τεμ.</t>
  </si>
  <si>
    <r>
      <t>Προβολέας   LED 720 W με γωνία διάχυσης 30</t>
    </r>
    <r>
      <rPr>
        <vertAlign val="superscript"/>
        <sz val="7.5"/>
        <color indexed="8"/>
        <rFont val="Book Antiqua"/>
        <family val="1"/>
        <charset val="161"/>
      </rPr>
      <t>ο</t>
    </r>
  </si>
  <si>
    <t>ΗΜ 2</t>
  </si>
  <si>
    <t xml:space="preserve">Τεμ. </t>
  </si>
  <si>
    <t>Χαλύβδινος ιστός ηλεκτροφωτισμού κωνικής οκταγωνικής διατομής από έλασμα πάχους τουλάχιστον 5 mm, μήκους 14 m χωρίς προκατασκευασμένη βάση</t>
  </si>
  <si>
    <t>ΗΜ 3</t>
  </si>
  <si>
    <t>ΗΛΜ 101</t>
  </si>
  <si>
    <t>Χαλύβδινος ιστός ηλεκτροφωτισμού κωνικής δωδεκαγωνικής διατομής από έλασμα πάχους τουλάχιστον 5 mm,   μήκους 14 m, με σκάλα ιστού με προστατευτικά στεφάνια και εξέδρα εργασίας, χωρίς προκατασκευασμένη βάση.</t>
  </si>
  <si>
    <t>ΗΜ 4</t>
  </si>
  <si>
    <t>Βάση προβολεών 3 θέσων για τοποθέτηση προβολέων ισχύος 720 W τύπου LED, μήκους 1800mm</t>
  </si>
  <si>
    <t>ΗΜ 5</t>
  </si>
  <si>
    <t>Αφαίρεση και απομάκρυνση τσιμεντοϊστού φωτισμού, ύψους  14,0 m.</t>
  </si>
  <si>
    <t xml:space="preserve"> ΗΛΜ 62.10.02.02 </t>
  </si>
  <si>
    <t>ΗΜ 6</t>
  </si>
  <si>
    <t>ΗΛΜ 100</t>
  </si>
  <si>
    <t xml:space="preserve"> ΗΛΜ 62.10.03.01</t>
  </si>
  <si>
    <t>ΗΜ 7</t>
  </si>
  <si>
    <t>ΗΛΜ 5</t>
  </si>
  <si>
    <t>ΗΛΜ Ν. 62.10.04.01</t>
  </si>
  <si>
    <t>ΗΜ 8</t>
  </si>
  <si>
    <t>Καλώδιο τύπου NYY ορατό ή εντοιχισμένο Τριπολικό - Διατομής 3 Χ 2,5 mm2</t>
  </si>
  <si>
    <t>ΗΜ 9</t>
  </si>
  <si>
    <t>ΗΛΜ 47</t>
  </si>
  <si>
    <t>ΣΥΝΟΛΟ ΕΡΓΑΣΙΩΝ:</t>
  </si>
  <si>
    <t>ΟΙΚ. 20.07</t>
  </si>
  <si>
    <t>ΟΙΚ-2135.1</t>
  </si>
  <si>
    <r>
      <t>m</t>
    </r>
    <r>
      <rPr>
        <vertAlign val="superscript"/>
        <sz val="7.5"/>
        <color indexed="8"/>
        <rFont val="Book Antiqua"/>
        <family val="1"/>
        <charset val="161"/>
      </rPr>
      <t>3</t>
    </r>
  </si>
  <si>
    <t>Καθαίρεση μεμονωμένων στοιχείων κατασκευών από οπλισμένο σκυρόδεμα, με εφαρμογή συνήθων μεθόδων καθαίρεσης</t>
  </si>
  <si>
    <t>ΟΙΚ. 22.15.01</t>
  </si>
  <si>
    <t>ΟΙΚ-2226</t>
  </si>
  <si>
    <t>Προμήθεια, μεταφορά επί τόπου, διάστρωση και συμπύκνωση σκυροδέματος με χρήση αντλίας ή πυργογερανού για κατασκευές από σκυρόδεμα κατηγορίας C25/30</t>
  </si>
  <si>
    <t>ΟΙΚ.32.01.06</t>
  </si>
  <si>
    <t>ΟΙΚ 3215</t>
  </si>
  <si>
    <t>ΟΙΚ.32.25.05</t>
  </si>
  <si>
    <t>ΟΙΚ 3223.Α.7</t>
  </si>
  <si>
    <t>ΟΙΚ. 32.02.02</t>
  </si>
  <si>
    <t>ΟΙΚ. 3212</t>
  </si>
  <si>
    <t>Προσαύξηση τιμής σκυροδέματος οποιασδήποτε κατηγορίας, όταν το σύνολο της χρησιμοποιούμενης ποσότητας δεν υπερβαίνει τα 30,00 m3 για κατασκευές από σκυρόδεμα κατηγορίας C10/12</t>
  </si>
  <si>
    <t>ΟΙΚ. 32.25.01</t>
  </si>
  <si>
    <t>ΟΙΚ 3223.Α.3</t>
  </si>
  <si>
    <t>ΟΚ.38.20.02</t>
  </si>
  <si>
    <t>ΟΙΚ-3873</t>
  </si>
  <si>
    <t>ΟΙΚ.20.10</t>
  </si>
  <si>
    <t>ΟΙΚ-2162</t>
  </si>
  <si>
    <t>Ξυλότυποι συνήθων χυτών κατασκευών</t>
  </si>
  <si>
    <t>ΟΙΚ.38.03</t>
  </si>
  <si>
    <t>ΟΙΚ 3816</t>
  </si>
  <si>
    <r>
      <t>m</t>
    </r>
    <r>
      <rPr>
        <vertAlign val="superscript"/>
        <sz val="7.5"/>
        <color indexed="8"/>
        <rFont val="Book Antiqua"/>
        <family val="1"/>
        <charset val="161"/>
      </rPr>
      <t>2</t>
    </r>
  </si>
  <si>
    <t>ΟΙΚ.10.07.01</t>
  </si>
  <si>
    <t xml:space="preserve">ΟΙΚ-1136 </t>
  </si>
  <si>
    <t>ton.km</t>
  </si>
  <si>
    <t>ΟΙΚ.10.01.02</t>
  </si>
  <si>
    <t>ΟΙΚ-1104</t>
  </si>
  <si>
    <t>ΣΥΝΟΛΟ ΟΙΚΟΔΟΜΙΚΩΝ  ΕΡΓΑΣΙΩΝ:</t>
  </si>
  <si>
    <t>ΣΥΝΟΛΟ ΔΑΠΑΝΗΣ ΕΡΓΑΣΙΩΝ:</t>
  </si>
  <si>
    <t>Ε.Ο &amp; ΓΕ. 18%:</t>
  </si>
  <si>
    <t>ΣΥΝΟΛΟ 1:</t>
  </si>
  <si>
    <t>ΑΠΡΟΒΛΕΠΤΑ 15%:</t>
  </si>
  <si>
    <t>ΣΥΝΟΛΟ 2:</t>
  </si>
  <si>
    <t>ΑΝΑΘΕΩΡΗΣΗ:</t>
  </si>
  <si>
    <t>ΣΥΝΟΛΟ 3:</t>
  </si>
  <si>
    <t>ΦΠΑ 24%:</t>
  </si>
  <si>
    <t>ΣΥΝΟΛΟ Η/Μ  ΕΡΓΑΣΙΩΝ:</t>
  </si>
  <si>
    <r>
      <rPr>
        <b/>
        <sz val="7"/>
        <rFont val="Book Antiqua"/>
        <family val="1"/>
        <charset val="161"/>
      </rPr>
      <t>Δήμος : Αλεξανδρούπολης</t>
    </r>
  </si>
  <si>
    <r>
      <rPr>
        <b/>
        <sz val="10"/>
        <rFont val="Book Antiqua"/>
        <family val="1"/>
        <charset val="161"/>
      </rPr>
      <t>ΠΡΟΫΠΟΛΟΓΙΣΜΟΣ ΜΕΛΕΤΗΣ</t>
    </r>
  </si>
  <si>
    <t>ΘΕΩΡΗΘΗΚΕ</t>
  </si>
  <si>
    <t>Η Μελετήτρια</t>
  </si>
  <si>
    <t>Η ΠΡΟΪΣΤΑΜΕΝΗ ΤΗΣ Δ/ΝΣΗΣ</t>
  </si>
  <si>
    <t>ΕΥΦΡΟΣΥΝΗ ΚΑΛΟΠΑΝΑ</t>
  </si>
  <si>
    <t>ΜΗΧΑΝΟΛΟΓΟΣ ΜΗΧΑΝΙΚΟΣ ΤΕ</t>
  </si>
  <si>
    <t>V = 3,1*3,1*0,15=</t>
  </si>
  <si>
    <r>
      <t>V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 xml:space="preserve"> = [(3,1*3,1*1,3)-(3,1*3,1*0,1)-(2,1*2,1*1,2)]*3=[12,49-0,96-5,29]*3=</t>
    </r>
  </si>
  <si>
    <t>tοn.km</t>
  </si>
  <si>
    <r>
      <t>V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=(2,8*2,8*1,3)-(2,8*2,8*0,1)-(1,8*1,8*1,2)=10,19-0,78-3,89=</t>
    </r>
  </si>
  <si>
    <r>
      <t>V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>=2,1*2,1*1,2*3=</t>
    </r>
  </si>
  <si>
    <r>
      <t>V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=1,8*1,8*1,2=</t>
    </r>
  </si>
  <si>
    <r>
      <t>V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=1,8*1,8*1,2</t>
    </r>
  </si>
  <si>
    <r>
      <t>V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>=2,1*2,1*1,2*3</t>
    </r>
  </si>
  <si>
    <r>
      <t>V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>=3,1*3,1*0,1*3</t>
    </r>
  </si>
  <si>
    <t>V2=2,8*2,8*0,1</t>
  </si>
  <si>
    <r>
      <t>V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=2,8*2,8*0,1</t>
    </r>
  </si>
  <si>
    <r>
      <t>B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>=6,25*3*1,7=</t>
    </r>
  </si>
  <si>
    <r>
      <t>C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 xml:space="preserve"> = (12,49-6,24)*3*1,7*15km=</t>
    </r>
  </si>
  <si>
    <r>
      <t>C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=(10,19-5,52)*1,7*15km=</t>
    </r>
  </si>
  <si>
    <r>
      <t>B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>= (2,1/0,2)*2,1*2*3*0,617=20*2,1*3*0,617</t>
    </r>
  </si>
  <si>
    <r>
      <t>Β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=(1,8/0,2)*1,8*2*0,617=18*1,8*0,617</t>
    </r>
  </si>
  <si>
    <r>
      <t>E</t>
    </r>
    <r>
      <rPr>
        <vertAlign val="subscript"/>
        <sz val="9"/>
        <rFont val="Book Antiqua"/>
        <family val="1"/>
        <charset val="161"/>
      </rPr>
      <t>1</t>
    </r>
    <r>
      <rPr>
        <sz val="9"/>
        <rFont val="Book Antiqua"/>
        <family val="1"/>
        <charset val="161"/>
      </rPr>
      <t>=2,1*1,2*4*3</t>
    </r>
  </si>
  <si>
    <t>[5*(3-1)] =</t>
  </si>
  <si>
    <t>[5*(3-2)]=</t>
  </si>
  <si>
    <t>(3*5)=</t>
  </si>
  <si>
    <r>
      <t>B</t>
    </r>
    <r>
      <rPr>
        <vertAlign val="subscript"/>
        <sz val="9"/>
        <rFont val="Book Antiqua"/>
        <family val="1"/>
        <charset val="161"/>
      </rPr>
      <t xml:space="preserve">3 </t>
    </r>
    <r>
      <rPr>
        <sz val="9"/>
        <rFont val="Book Antiqua"/>
        <family val="1"/>
        <charset val="161"/>
      </rPr>
      <t>= 4,67*1,7=</t>
    </r>
  </si>
  <si>
    <r>
      <t>B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 xml:space="preserve"> = 1,44*2,4=</t>
    </r>
  </si>
  <si>
    <t>Προσαύξηση τιμής σκυροδέματος οποιασδήποτε κατηγορίας, όταν το σύνολο της χρησιμοποιούμενης ποσότητας δεν υπερβαίνει τα 30,00 m3, για κατασκευές από σκυρόδεμα κατηγορίας C25/30</t>
  </si>
  <si>
    <t>1. ΟΜΑΔΑ Α: ΧΩΜΑΤΟΥΡΓΙΚΑ</t>
  </si>
  <si>
    <t>Α.Τ. 1.1</t>
  </si>
  <si>
    <t>Α.Τ. 1.2</t>
  </si>
  <si>
    <t>Α.Τ. 1.3</t>
  </si>
  <si>
    <t>Α.Τ. 1.4</t>
  </si>
  <si>
    <t>Α.Τ. 1.5</t>
  </si>
  <si>
    <t>2. ΟΜΑΔΑ Β: ΤΕΧΝΙΚΑ - ΣΚΥΡΟΔΕΜΑΤΑ</t>
  </si>
  <si>
    <t>Α.Τ. 2.1</t>
  </si>
  <si>
    <t>Α.Τ. 2.2</t>
  </si>
  <si>
    <t>Α.Τ. 2.3</t>
  </si>
  <si>
    <t>Α.Τ. 2.4</t>
  </si>
  <si>
    <t>Α.Τ. 2.5</t>
  </si>
  <si>
    <t>Α.Τ. 2.6</t>
  </si>
  <si>
    <t>Α.Τ. HM1</t>
  </si>
  <si>
    <t>Α.Τ. ΗΜ2</t>
  </si>
  <si>
    <t>Α.Τ. ΗΜ3</t>
  </si>
  <si>
    <t>Α.Τ. ΗΜ4</t>
  </si>
  <si>
    <t>Α.Τ. ΗΜ5</t>
  </si>
  <si>
    <t>Α.Τ. ΗΜ6</t>
  </si>
  <si>
    <t>Α.Τ. ΗΜ7</t>
  </si>
  <si>
    <t>Α.Τ. ΗΜ8</t>
  </si>
  <si>
    <t>Α.Τ. ΗΜ9</t>
  </si>
  <si>
    <t>1. ΧΩΜΑΤΟΥΡΓΙΚΕΣ ΕΡΓΑΣΙΕΣ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</si>
  <si>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</si>
  <si>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</si>
  <si>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</si>
  <si>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</si>
  <si>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</si>
  <si>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</si>
  <si>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</si>
  <si>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</si>
  <si>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</si>
  <si>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</si>
  <si>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</si>
  <si>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α.α</t>
  </si>
  <si>
    <t>ΝΕΣΤΟΡΑΣ ΝΙΚΟΛΑΟΣ</t>
  </si>
  <si>
    <t>Δ/νση:</t>
  </si>
  <si>
    <t>Τεχνικών Υπηρεσιών &amp; Υπηρεσίας Δόμησης</t>
  </si>
  <si>
    <t>Αντικατάσταση ιστών και προβολέων στο γήπεδο 'Φώτης Κοσμάς'</t>
  </si>
  <si>
    <t>7η/2020</t>
  </si>
  <si>
    <t>Κ.Α. 20.7325.004</t>
  </si>
  <si>
    <t>Φορτοεκφόρτωση υλικών επί αυτοκινήτου με μηχανικά μέσα</t>
  </si>
  <si>
    <t>Χαλύβδινοι οπλισμοί σκυροδέματος κατηγορίας B500C (S500s)</t>
  </si>
  <si>
    <t>Χαλύβδινοι οπλισμοί σκυροδέματος  κατηγορίας B500c (S500s)</t>
  </si>
  <si>
    <t>3. ΟΜΑΔΑ Ζ:  ΗΛΕΚΤΡΟΜΗΧΑΝΟΛΟΓΙΚΕΣ ΕΡΓΑΣΙΕΣ.</t>
  </si>
  <si>
    <t>3. ΗΛΕΚΤΡΟΜΗΧΑΝΟΛΟΓΙΚΕΣ ΕΡΓΑΣΙΕΣ</t>
  </si>
  <si>
    <t>2. ΤΕΧΝΙΚΑ - ΣΚΥΡΟΔΕΜΑΤΑ</t>
  </si>
  <si>
    <t>Αφαίρεση βάσης προβολεων από τοποθετημένο ιστό χωρίς τα φωτιστικά</t>
  </si>
  <si>
    <t>Αφαίρεση βάσης προβολέων από τοποθετημένο ιστό χωρίς τα φωτιστικά</t>
  </si>
  <si>
    <t>ΑΤΗΕ Σ2.9376.2</t>
  </si>
  <si>
    <t xml:space="preserve"> ΗΛΜ Ν.60.10.01.04</t>
  </si>
  <si>
    <t>ΗΛΜ Ν.60.10.01.05</t>
  </si>
  <si>
    <t>ΑΤΗΕ Ν.9331.1.4</t>
  </si>
  <si>
    <t xml:space="preserve">Αφαίρεση φωτιστικού σώματος από την κορυφή εγκατεστημένου ιστού </t>
  </si>
  <si>
    <t>Αφαίρεση φωτιστικού σώματος από την κορυφή εγκατεστημένου ιστού</t>
  </si>
  <si>
    <t>ΑΤΗΕ 8774.3.2</t>
  </si>
  <si>
    <t>Τμήμα:</t>
  </si>
  <si>
    <t>Η/Μ έργων, εγκαταστάσεων &amp; αδειών μεταφορών</t>
  </si>
  <si>
    <t xml:space="preserve">  Έργο:</t>
  </si>
  <si>
    <t>Αρ. Μ.:</t>
  </si>
  <si>
    <t>Α/Α</t>
  </si>
  <si>
    <t>ΕΛΕΓΧΘΗΚΕ</t>
  </si>
  <si>
    <t>Ο ΠΡΟΪΣΤΑΜΕΝΟΣ ΤΜΗΜΑΤΟΣ</t>
  </si>
  <si>
    <t>Η/Μ ΕΡΓΩΝ, ΕΓΚΑΤΑΣΤΑΣΕΩΝ</t>
  </si>
  <si>
    <t>&amp; ΑΔΕΙΩΝ ΜΕΤΑΦΟΡΩΝ</t>
  </si>
  <si>
    <t>ΓΙΟΒΑΝΑΚΗΣ ΘΕΟΔΩΡΟΣ</t>
  </si>
  <si>
    <t>ΗΛΕΚΤΡΟΛΟΓΟΣ ΜΗΧΑΝΙΚΟΣ</t>
  </si>
  <si>
    <t>ΤΕΧΝΙΚΩΝ ΥΠΗΡΕΣΙΩΝ &amp; ΥΠΗΡΕΣΙΑΣ ΔΟΜΗΣΗΣ</t>
  </si>
  <si>
    <t xml:space="preserve">α.α </t>
  </si>
  <si>
    <t>ΤΟΠΟΓΡΑΦΟΣ ΜΗΧΑΝΙΚΟΣ</t>
  </si>
  <si>
    <t>Αλεξανδρούπολη, 12/8/2020</t>
  </si>
  <si>
    <t>Καλοπανά Ευφροσύνη</t>
  </si>
  <si>
    <t>Μηχανολόγος Μηχανικός ΤΕ</t>
  </si>
  <si>
    <t>Ο Προϊστάμενος του Τμήματος</t>
  </si>
  <si>
    <t>Γιοβανάκης Θεόδωρος</t>
  </si>
  <si>
    <t xml:space="preserve">Ηλεκτρολόγος Μηχανικός </t>
  </si>
  <si>
    <t>Νέστορας Νικόλαος</t>
  </si>
  <si>
    <t xml:space="preserve">Τοπογράφος Μηχανικός </t>
  </si>
  <si>
    <t xml:space="preserve">ΑΠΟΛΟΓΙΣΤΙΚΕΣ ΕΡΓΑΣΙΕΣ: </t>
  </si>
  <si>
    <t>ΣΥΝΟΛΟ 4:</t>
  </si>
  <si>
    <r>
      <t>E</t>
    </r>
    <r>
      <rPr>
        <vertAlign val="subscript"/>
        <sz val="9"/>
        <rFont val="Book Antiqua"/>
        <family val="1"/>
        <charset val="161"/>
      </rPr>
      <t>2</t>
    </r>
    <r>
      <rPr>
        <sz val="9"/>
        <rFont val="Book Antiqua"/>
        <family val="1"/>
        <charset val="161"/>
      </rPr>
      <t>=1,8*1,2*4</t>
    </r>
  </si>
  <si>
    <t>Καλώδιο τύπου ΝΥΥ ορατό ή εντοιχισμένο, τριπολικό διατομής 3x2,5 mm2</t>
  </si>
  <si>
    <t>Η συντάξασα</t>
  </si>
  <si>
    <t>ΣΥΝΟΛΟ Α.Τ. 1.1</t>
  </si>
  <si>
    <t>ΣΥΝΟΛΟ Α.Τ. 1.2</t>
  </si>
  <si>
    <t>ΣΥΝΟΛΟ Α.Τ.1.3</t>
  </si>
  <si>
    <t>ΣΥΝΟΛΟ Α.Τ. 1.4</t>
  </si>
  <si>
    <t>ΣΥΝΟΛΟ Α.Τ. 1.5</t>
  </si>
  <si>
    <t>ΣΥΝΟΛΟ Α.Τ. 2.1</t>
  </si>
  <si>
    <t xml:space="preserve">ΣΥΝΟΛΟ Α.Τ.2.2 </t>
  </si>
  <si>
    <t>ΣΥΝΟΛΟ Α.Τ. 2.3</t>
  </si>
  <si>
    <t>ΣΥΝΟΛΟ Α.Τ. 2.4</t>
  </si>
  <si>
    <t>ΣΥΝΟΛΟ Α.Τ. 2.5</t>
  </si>
  <si>
    <t>ΣΥΝΟΛΟ Α.Τ. 2.6</t>
  </si>
  <si>
    <t>ΣΥΝΟΛΟ Α.Τ. ΗΜ1</t>
  </si>
  <si>
    <t>ΣΥΝΟΛΟ Α.Τ. ΗΜ2</t>
  </si>
  <si>
    <t>ΣΥΝΟΛΟ Α.Τ. ΗΜ3</t>
  </si>
  <si>
    <t>ΣΥΝΟΛΟ Α.Τ. ΗΜ4</t>
  </si>
  <si>
    <t>ΣΥΝΟΛΟ Α.Τ. ΗΜ5</t>
  </si>
  <si>
    <t>ΣΥΝΟΛΟ Α.Τ. ΗΜ6</t>
  </si>
  <si>
    <t>ΣΥΝΟΛΟ Α.Τ. ΗΜ7</t>
  </si>
  <si>
    <t>ΣΥΝΟΛΟ Α.Τ. ΗΜ8</t>
  </si>
  <si>
    <t>ΣΥΝΟΛΟ Α.Τ. ΗΜ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</si>
</sst>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"/>
  </numFmts>
  <fonts count="29" x14ac:knownFonts="1">
    <font>
      <sz val="11"/>
      <color theme="1"/>
      <name val="Calibri"/>
      <family val="2"/>
      <charset val="161"/>
      <scheme val="minor"/>
    </font>
    <font>
      <sz val="9"/>
      <name val="Times New Roman"/>
      <family val="1"/>
      <charset val="161"/>
    </font>
    <font>
      <sz val="10"/>
      <name val="Arial"/>
      <family val="2"/>
      <charset val="161"/>
    </font>
    <font>
      <b/>
      <sz val="8"/>
      <name val="Book Antiqua"/>
      <family val="1"/>
      <charset val="161"/>
    </font>
    <font>
      <sz val="8"/>
      <name val="Book Antiqua"/>
      <family val="1"/>
      <charset val="161"/>
    </font>
    <font>
      <sz val="9"/>
      <name val="Book Antiqua"/>
      <family val="1"/>
      <charset val="161"/>
    </font>
    <font>
      <sz val="10"/>
      <name val="Book Antiqua"/>
      <family val="1"/>
      <charset val="161"/>
    </font>
    <font>
      <b/>
      <sz val="7"/>
      <name val="Book Antiqua"/>
      <family val="1"/>
      <charset val="161"/>
    </font>
    <font>
      <b/>
      <sz val="10"/>
      <name val="Book Antiqua"/>
      <family val="1"/>
      <charset val="161"/>
    </font>
    <font>
      <b/>
      <sz val="9"/>
      <name val="Book Antiqua"/>
      <family val="1"/>
      <charset val="161"/>
    </font>
    <font>
      <b/>
      <i/>
      <sz val="10"/>
      <name val="Book Antiqua"/>
      <family val="1"/>
      <charset val="161"/>
    </font>
    <font>
      <i/>
      <sz val="10"/>
      <name val="Book Antiqua"/>
      <family val="1"/>
      <charset val="161"/>
    </font>
    <font>
      <sz val="11"/>
      <name val="Calibri"/>
      <family val="2"/>
      <charset val="161"/>
      <scheme val="minor"/>
    </font>
    <font>
      <b/>
      <i/>
      <sz val="9"/>
      <name val="Book Antiqua"/>
      <family val="1"/>
      <charset val="161"/>
    </font>
    <font>
      <b/>
      <vertAlign val="superscript"/>
      <sz val="9"/>
      <name val="Book Antiqua"/>
      <family val="1"/>
      <charset val="161"/>
    </font>
    <font>
      <sz val="7"/>
      <name val="Book Antiqua"/>
      <family val="1"/>
      <charset val="161"/>
    </font>
    <font>
      <b/>
      <sz val="6"/>
      <name val="Book Antiqua"/>
      <family val="1"/>
      <charset val="161"/>
    </font>
    <font>
      <sz val="7.5"/>
      <color indexed="8"/>
      <name val="Book Antiqua"/>
      <family val="1"/>
      <charset val="161"/>
    </font>
    <font>
      <b/>
      <sz val="7.5"/>
      <color indexed="8"/>
      <name val="Book Antiqua"/>
      <family val="1"/>
      <charset val="161"/>
    </font>
    <font>
      <vertAlign val="superscript"/>
      <sz val="7.5"/>
      <color indexed="8"/>
      <name val="Book Antiqua"/>
      <family val="1"/>
      <charset val="161"/>
    </font>
    <font>
      <sz val="7.5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b/>
      <sz val="9"/>
      <color indexed="8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6.5"/>
      <color rgb="FF000000"/>
      <name val="Book Antiqua"/>
      <family val="1"/>
      <charset val="161"/>
    </font>
    <font>
      <sz val="7.5"/>
      <color indexed="8"/>
      <name val="Arial"/>
      <family val="2"/>
      <charset val="161"/>
    </font>
    <font>
      <sz val="10"/>
      <color rgb="FFFF0000"/>
      <name val="Book Antiqua"/>
      <family val="1"/>
      <charset val="161"/>
    </font>
    <font>
      <vertAlign val="subscript"/>
      <sz val="9"/>
      <name val="Book Antiqua"/>
      <family val="1"/>
      <charset val="161"/>
    </font>
    <font>
      <b/>
      <i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27">
    <xf numFmtId="0" fontId="0" fillId="0" borderId="0" xfId="0"/>
    <xf numFmtId="0" fontId="8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0" xfId="0" applyFont="1" applyFill="1"/>
    <xf numFmtId="0" fontId="5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/>
    <xf numFmtId="0" fontId="9" fillId="0" borderId="0" xfId="0" applyFont="1" applyBorder="1" applyAlignment="1">
      <alignment horizontal="right" vertical="center"/>
    </xf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4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3" borderId="6" xfId="0" applyFont="1" applyFill="1" applyBorder="1"/>
    <xf numFmtId="0" fontId="5" fillId="0" borderId="0" xfId="0" applyFont="1" applyFill="1"/>
    <xf numFmtId="4" fontId="9" fillId="0" borderId="0" xfId="0" applyNumberFormat="1" applyFont="1" applyFill="1" applyAlignment="1">
      <alignment horizontal="right" vertical="center"/>
    </xf>
    <xf numFmtId="0" fontId="6" fillId="0" borderId="9" xfId="0" applyFont="1" applyBorder="1"/>
    <xf numFmtId="4" fontId="9" fillId="3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4" fontId="9" fillId="0" borderId="15" xfId="0" applyNumberFormat="1" applyFont="1" applyFill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13" xfId="0" applyFont="1" applyBorder="1"/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3" borderId="0" xfId="0" applyFont="1" applyFill="1"/>
    <xf numFmtId="0" fontId="5" fillId="3" borderId="17" xfId="0" applyFont="1" applyFill="1" applyBorder="1"/>
    <xf numFmtId="0" fontId="5" fillId="3" borderId="18" xfId="0" applyFont="1" applyFill="1" applyBorder="1"/>
    <xf numFmtId="0" fontId="5" fillId="0" borderId="0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0" xfId="0" applyFont="1" applyFill="1" applyBorder="1"/>
    <xf numFmtId="0" fontId="5" fillId="0" borderId="21" xfId="0" applyFont="1" applyFill="1" applyBorder="1"/>
    <xf numFmtId="0" fontId="5" fillId="0" borderId="14" xfId="0" applyFont="1" applyFill="1" applyBorder="1"/>
    <xf numFmtId="2" fontId="5" fillId="0" borderId="14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9" xfId="0" applyFont="1" applyBorder="1"/>
    <xf numFmtId="0" fontId="6" fillId="0" borderId="6" xfId="0" applyFont="1" applyBorder="1"/>
    <xf numFmtId="0" fontId="5" fillId="0" borderId="19" xfId="0" applyFont="1" applyFill="1" applyBorder="1" applyAlignment="1">
      <alignment vertical="center"/>
    </xf>
    <xf numFmtId="0" fontId="5" fillId="0" borderId="6" xfId="0" applyFont="1" applyFill="1" applyBorder="1"/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/>
    <xf numFmtId="0" fontId="9" fillId="0" borderId="8" xfId="0" applyFont="1" applyFill="1" applyBorder="1"/>
    <xf numFmtId="0" fontId="5" fillId="0" borderId="5" xfId="0" applyFont="1" applyFill="1" applyBorder="1" applyAlignment="1">
      <alignment vertical="center" wrapText="1"/>
    </xf>
    <xf numFmtId="0" fontId="9" fillId="0" borderId="21" xfId="0" applyFont="1" applyFill="1" applyBorder="1"/>
    <xf numFmtId="0" fontId="9" fillId="0" borderId="18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top"/>
    </xf>
    <xf numFmtId="0" fontId="5" fillId="0" borderId="4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3" borderId="6" xfId="0" applyFont="1" applyFill="1" applyBorder="1"/>
    <xf numFmtId="0" fontId="5" fillId="0" borderId="13" xfId="0" applyFont="1" applyBorder="1" applyAlignment="1"/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0" fontId="5" fillId="0" borderId="12" xfId="0" applyFont="1" applyFill="1" applyBorder="1"/>
    <xf numFmtId="0" fontId="9" fillId="3" borderId="10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0" xfId="0" applyFont="1" applyFill="1" applyBorder="1"/>
    <xf numFmtId="0" fontId="6" fillId="0" borderId="1" xfId="0" applyFont="1" applyBorder="1"/>
    <xf numFmtId="0" fontId="5" fillId="0" borderId="0" xfId="0" applyFont="1" applyFill="1" applyBorder="1" applyAlignment="1">
      <alignment horizontal="right"/>
    </xf>
    <xf numFmtId="0" fontId="6" fillId="0" borderId="7" xfId="0" applyFont="1" applyBorder="1"/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/>
    </xf>
    <xf numFmtId="0" fontId="6" fillId="0" borderId="14" xfId="0" applyFont="1" applyBorder="1"/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9" fillId="3" borderId="14" xfId="0" applyFont="1" applyFill="1" applyBorder="1" applyAlignment="1">
      <alignment horizontal="right" vertical="center"/>
    </xf>
    <xf numFmtId="4" fontId="9" fillId="3" borderId="13" xfId="0" applyNumberFormat="1" applyFont="1" applyFill="1" applyBorder="1" applyAlignment="1">
      <alignment vertical="center"/>
    </xf>
    <xf numFmtId="0" fontId="5" fillId="0" borderId="23" xfId="0" applyFont="1" applyFill="1" applyBorder="1"/>
    <xf numFmtId="0" fontId="5" fillId="0" borderId="22" xfId="0" applyFont="1" applyFill="1" applyBorder="1"/>
    <xf numFmtId="0" fontId="5" fillId="0" borderId="22" xfId="0" applyFont="1" applyBorder="1"/>
    <xf numFmtId="4" fontId="5" fillId="0" borderId="22" xfId="0" applyNumberFormat="1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17" fillId="4" borderId="29" xfId="0" applyFont="1" applyFill="1" applyBorder="1" applyAlignment="1">
      <alignment vertical="top" wrapText="1" shrinkToFit="1"/>
    </xf>
    <xf numFmtId="0" fontId="18" fillId="4" borderId="0" xfId="0" applyFont="1" applyFill="1" applyBorder="1" applyAlignment="1">
      <alignment vertical="top" wrapText="1" shrinkToFit="1"/>
    </xf>
    <xf numFmtId="0" fontId="17" fillId="4" borderId="30" xfId="0" applyFont="1" applyFill="1" applyBorder="1" applyAlignment="1">
      <alignment vertical="top" wrapText="1" shrinkToFit="1"/>
    </xf>
    <xf numFmtId="0" fontId="17" fillId="4" borderId="30" xfId="0" applyFont="1" applyFill="1" applyBorder="1" applyAlignment="1">
      <alignment horizontal="center" vertical="top" wrapText="1" shrinkToFit="1"/>
    </xf>
    <xf numFmtId="0" fontId="17" fillId="4" borderId="0" xfId="0" applyFont="1" applyFill="1" applyAlignment="1">
      <alignment horizontal="center" vertical="top" wrapText="1" shrinkToFit="1"/>
    </xf>
    <xf numFmtId="4" fontId="17" fillId="4" borderId="30" xfId="0" applyNumberFormat="1" applyFont="1" applyFill="1" applyBorder="1" applyAlignment="1">
      <alignment horizontal="center" vertical="top" wrapText="1" shrinkToFit="1"/>
    </xf>
    <xf numFmtId="4" fontId="17" fillId="4" borderId="31" xfId="0" applyNumberFormat="1" applyFont="1" applyFill="1" applyBorder="1" applyAlignment="1">
      <alignment horizontal="center" vertical="top" wrapText="1" shrinkToFit="1"/>
    </xf>
    <xf numFmtId="0" fontId="17" fillId="0" borderId="29" xfId="0" applyFont="1" applyFill="1" applyBorder="1" applyAlignment="1">
      <alignment horizontal="center" vertical="center" wrapText="1" shrinkToFit="1"/>
    </xf>
    <xf numFmtId="0" fontId="17" fillId="2" borderId="32" xfId="0" applyFont="1" applyFill="1" applyBorder="1" applyAlignment="1">
      <alignment vertical="center" wrapText="1" shrinkToFit="1"/>
    </xf>
    <xf numFmtId="0" fontId="4" fillId="2" borderId="29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 wrapText="1" shrinkToFit="1"/>
    </xf>
    <xf numFmtId="0" fontId="20" fillId="2" borderId="29" xfId="0" applyFont="1" applyFill="1" applyBorder="1" applyAlignment="1">
      <alignment horizontal="center" vertical="center" wrapText="1" shrinkToFit="1"/>
    </xf>
    <xf numFmtId="4" fontId="17" fillId="2" borderId="29" xfId="0" applyNumberFormat="1" applyFont="1" applyFill="1" applyBorder="1" applyAlignment="1">
      <alignment horizontal="center" vertical="center" wrapText="1" shrinkToFit="1"/>
    </xf>
    <xf numFmtId="4" fontId="21" fillId="2" borderId="29" xfId="0" applyNumberFormat="1" applyFont="1" applyFill="1" applyBorder="1" applyAlignment="1">
      <alignment horizontal="center" vertical="center" wrapText="1" shrinkToFit="1"/>
    </xf>
    <xf numFmtId="0" fontId="17" fillId="0" borderId="33" xfId="0" applyFont="1" applyFill="1" applyBorder="1" applyAlignment="1">
      <alignment horizontal="center" vertical="top" wrapText="1" shrinkToFit="1"/>
    </xf>
    <xf numFmtId="0" fontId="17" fillId="0" borderId="34" xfId="0" applyFont="1" applyFill="1" applyBorder="1" applyAlignment="1">
      <alignment horizontal="center" vertical="top" wrapText="1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left" vertical="top" wrapText="1"/>
    </xf>
    <xf numFmtId="0" fontId="20" fillId="2" borderId="32" xfId="0" applyFont="1" applyFill="1" applyBorder="1" applyAlignment="1">
      <alignment vertical="center" wrapText="1" shrinkToFit="1"/>
    </xf>
    <xf numFmtId="0" fontId="4" fillId="0" borderId="29" xfId="0" applyFont="1" applyBorder="1" applyAlignment="1">
      <alignment horizontal="center" vertical="center"/>
    </xf>
    <xf numFmtId="0" fontId="17" fillId="0" borderId="29" xfId="0" applyFont="1" applyFill="1" applyBorder="1" applyAlignment="1">
      <alignment vertical="top" wrapText="1" shrinkToFit="1"/>
    </xf>
    <xf numFmtId="0" fontId="17" fillId="0" borderId="32" xfId="0" applyFont="1" applyFill="1" applyBorder="1" applyAlignment="1">
      <alignment vertical="top" wrapText="1" shrinkToFit="1"/>
    </xf>
    <xf numFmtId="0" fontId="17" fillId="0" borderId="29" xfId="0" applyFont="1" applyFill="1" applyBorder="1" applyAlignment="1">
      <alignment horizontal="center" vertical="top" wrapText="1" shrinkToFit="1"/>
    </xf>
    <xf numFmtId="4" fontId="23" fillId="0" borderId="29" xfId="0" applyNumberFormat="1" applyFont="1" applyFill="1" applyBorder="1" applyAlignment="1">
      <alignment horizontal="right" vertical="top" wrapText="1" shrinkToFit="1"/>
    </xf>
    <xf numFmtId="0" fontId="18" fillId="4" borderId="29" xfId="0" applyFont="1" applyFill="1" applyBorder="1" applyAlignment="1">
      <alignment vertical="top" wrapText="1" shrinkToFit="1"/>
    </xf>
    <xf numFmtId="0" fontId="18" fillId="4" borderId="29" xfId="0" applyFont="1" applyFill="1" applyBorder="1" applyAlignment="1">
      <alignment horizontal="center" vertical="top" wrapText="1" shrinkToFit="1"/>
    </xf>
    <xf numFmtId="0" fontId="18" fillId="4" borderId="33" xfId="0" applyFont="1" applyFill="1" applyBorder="1" applyAlignment="1">
      <alignment horizontal="center" vertical="top" wrapText="1" shrinkToFit="1"/>
    </xf>
    <xf numFmtId="0" fontId="22" fillId="4" borderId="29" xfId="0" applyFont="1" applyFill="1" applyBorder="1" applyAlignment="1">
      <alignment horizontal="right" vertical="top" wrapText="1" shrinkToFit="1"/>
    </xf>
    <xf numFmtId="4" fontId="23" fillId="4" borderId="29" xfId="0" applyNumberFormat="1" applyFont="1" applyFill="1" applyBorder="1" applyAlignment="1">
      <alignment horizontal="right" vertical="top" wrapText="1" shrinkToFit="1"/>
    </xf>
    <xf numFmtId="0" fontId="4" fillId="0" borderId="35" xfId="0" applyFont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 wrapText="1"/>
    </xf>
    <xf numFmtId="2" fontId="22" fillId="0" borderId="29" xfId="0" applyNumberFormat="1" applyFont="1" applyFill="1" applyBorder="1" applyAlignment="1">
      <alignment horizontal="center" vertical="center" wrapText="1" shrinkToFit="1"/>
    </xf>
    <xf numFmtId="4" fontId="23" fillId="0" borderId="29" xfId="0" applyNumberFormat="1" applyFont="1" applyFill="1" applyBorder="1" applyAlignment="1">
      <alignment horizontal="center" vertical="center" wrapText="1" shrinkToFit="1"/>
    </xf>
    <xf numFmtId="0" fontId="23" fillId="0" borderId="29" xfId="0" applyFont="1" applyBorder="1" applyAlignment="1">
      <alignment vertical="center" wrapText="1" shrinkToFit="1"/>
    </xf>
    <xf numFmtId="0" fontId="17" fillId="0" borderId="0" xfId="0" applyFont="1" applyFill="1" applyAlignment="1">
      <alignment vertical="top" wrapText="1" shrinkToFit="1"/>
    </xf>
    <xf numFmtId="0" fontId="17" fillId="0" borderId="0" xfId="0" applyFont="1" applyFill="1" applyAlignment="1">
      <alignment horizontal="center" vertical="top" wrapText="1" shrinkToFit="1"/>
    </xf>
    <xf numFmtId="4" fontId="17" fillId="0" borderId="0" xfId="0" applyNumberFormat="1" applyFont="1" applyFill="1" applyAlignment="1">
      <alignment horizontal="center" vertical="top" wrapText="1" shrinkToFit="1"/>
    </xf>
    <xf numFmtId="4" fontId="17" fillId="0" borderId="29" xfId="0" applyNumberFormat="1" applyFont="1" applyFill="1" applyBorder="1" applyAlignment="1">
      <alignment horizontal="center" vertical="top" wrapText="1" shrinkToFit="1"/>
    </xf>
    <xf numFmtId="4" fontId="23" fillId="0" borderId="29" xfId="0" applyNumberFormat="1" applyFont="1" applyFill="1" applyBorder="1" applyAlignment="1">
      <alignment horizontal="center" vertical="top" wrapText="1" shrinkToFit="1"/>
    </xf>
    <xf numFmtId="4" fontId="23" fillId="0" borderId="29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/>
    </xf>
    <xf numFmtId="0" fontId="25" fillId="0" borderId="0" xfId="0" applyFont="1" applyFill="1" applyAlignment="1">
      <alignment horizontal="center" vertical="top" wrapText="1" shrinkToFit="1"/>
    </xf>
    <xf numFmtId="0" fontId="25" fillId="0" borderId="0" xfId="0" applyFont="1" applyAlignment="1">
      <alignment vertical="top" wrapText="1" shrinkToFi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" fontId="17" fillId="6" borderId="29" xfId="0" applyNumberFormat="1" applyFont="1" applyFill="1" applyBorder="1" applyAlignment="1">
      <alignment horizontal="center" vertical="center" wrapText="1" shrinkToFit="1"/>
    </xf>
    <xf numFmtId="4" fontId="23" fillId="7" borderId="29" xfId="0" applyNumberFormat="1" applyFont="1" applyFill="1" applyBorder="1" applyAlignment="1">
      <alignment horizontal="center" vertical="center" wrapText="1" shrinkToFit="1"/>
    </xf>
    <xf numFmtId="4" fontId="23" fillId="7" borderId="29" xfId="0" applyNumberFormat="1" applyFont="1" applyFill="1" applyBorder="1" applyAlignment="1">
      <alignment vertical="center" wrapText="1" shrinkToFit="1"/>
    </xf>
    <xf numFmtId="4" fontId="23" fillId="7" borderId="29" xfId="0" applyNumberFormat="1" applyFont="1" applyFill="1" applyBorder="1" applyAlignment="1">
      <alignment horizontal="right" vertical="top" wrapText="1" shrinkToFit="1"/>
    </xf>
    <xf numFmtId="0" fontId="7" fillId="0" borderId="0" xfId="0" applyFont="1"/>
    <xf numFmtId="0" fontId="7" fillId="0" borderId="0" xfId="0" applyFont="1" applyBorder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2" fillId="0" borderId="35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1" xfId="0" applyFont="1" applyFill="1" applyBorder="1" applyAlignment="1">
      <alignment horizontal="right"/>
    </xf>
    <xf numFmtId="0" fontId="0" fillId="0" borderId="10" xfId="0" applyBorder="1" applyAlignment="1"/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Alignment="1"/>
    <xf numFmtId="0" fontId="0" fillId="0" borderId="0" xfId="0" applyAlignment="1"/>
    <xf numFmtId="0" fontId="13" fillId="0" borderId="0" xfId="0" applyFont="1" applyBorder="1" applyAlignment="1">
      <alignment vertical="center"/>
    </xf>
    <xf numFmtId="0" fontId="28" fillId="0" borderId="0" xfId="0" applyFont="1" applyAlignment="1"/>
    <xf numFmtId="0" fontId="8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 shrinkToFit="1"/>
    </xf>
    <xf numFmtId="0" fontId="0" fillId="0" borderId="36" xfId="0" applyBorder="1" applyAlignment="1">
      <alignment horizontal="right" vertical="center" wrapText="1" shrinkToFit="1"/>
    </xf>
    <xf numFmtId="0" fontId="0" fillId="0" borderId="32" xfId="0" applyBorder="1" applyAlignment="1">
      <alignment horizontal="right" vertical="center" wrapText="1" shrinkToFi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35" xfId="0" applyFont="1" applyBorder="1" applyAlignment="1">
      <alignment horizontal="right" vertical="center" wrapText="1" shrinkToFit="1"/>
    </xf>
    <xf numFmtId="0" fontId="22" fillId="7" borderId="29" xfId="0" applyFont="1" applyFill="1" applyBorder="1" applyAlignment="1">
      <alignment horizontal="right" vertical="top" wrapText="1" shrinkToFit="1"/>
    </xf>
    <xf numFmtId="0" fontId="22" fillId="7" borderId="36" xfId="0" applyFont="1" applyFill="1" applyBorder="1" applyAlignment="1">
      <alignment horizontal="right" vertical="top" wrapText="1" shrinkToFit="1"/>
    </xf>
    <xf numFmtId="0" fontId="22" fillId="7" borderId="32" xfId="0" applyFont="1" applyFill="1" applyBorder="1" applyAlignment="1">
      <alignment horizontal="right" vertical="top"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2" fillId="7" borderId="35" xfId="0" applyFont="1" applyFill="1" applyBorder="1" applyAlignment="1">
      <alignment horizontal="right" vertical="center" wrapText="1" shrinkToFit="1"/>
    </xf>
    <xf numFmtId="0" fontId="22" fillId="7" borderId="36" xfId="0" applyFont="1" applyFill="1" applyBorder="1" applyAlignment="1">
      <alignment horizontal="right" vertical="center" wrapText="1" shrinkToFit="1"/>
    </xf>
    <xf numFmtId="0" fontId="22" fillId="7" borderId="32" xfId="0" applyFont="1" applyFill="1" applyBorder="1" applyAlignment="1">
      <alignment horizontal="right" vertical="center" wrapText="1" shrinkToFit="1"/>
    </xf>
    <xf numFmtId="0" fontId="15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4">
    <cellStyle name="Normal_NEOPRoMEL" xfId="1"/>
    <cellStyle name="Βασικό_Φύλλο1" xfId="2"/>
    <cellStyle name="Κανονικό" xfId="0" builtinId="0"/>
    <cellStyle name="Κανονικό 2" xfId="3"/>
  </cellStyles>
  <dxfs count="0"/>
  <tableStyles count="0" defaultTableStyle="TableStyleMedium9" defaultPivotStyle="PivotStyleLight16"/>
  <colors>
    <mruColors>
      <color rgb="FF0000CC"/>
      <color rgb="FF0000FF"/>
      <color rgb="FF8DFDE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168519</xdr:colOff>
      <xdr:row>3</xdr:row>
      <xdr:rowOff>7327</xdr:rowOff>
    </xdr:from>
    <xdr:to>
      <xdr:col>1</xdr:col>
      <xdr:colOff>539261</xdr:colOff>
      <xdr:row>6</xdr:row>
      <xdr:rowOff>16852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19" y="490904"/>
          <a:ext cx="685800" cy="52241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topLeftCell="A106" zoomScale="115" zoomScaleNormal="115" workbookViewId="0">
      <selection activeCell="P132" sqref="P132"/>
    </sheetView>
  </sheetViews>
  <sheetFormatPr defaultColWidth="9.140625" defaultRowHeight="13.5" x14ac:dyDescent="0.25"/>
  <cols>
    <col min="1" max="1" width="4.140625" style="5" customWidth="1"/>
    <col min="2" max="2" width="4" style="5" customWidth="1"/>
    <col min="3" max="3" width="4.42578125" style="5" customWidth="1"/>
    <col min="4" max="4" width="12.7109375" style="5" customWidth="1"/>
    <col min="5" max="5" width="18.5703125" style="5" customWidth="1"/>
    <col min="6" max="6" width="8.7109375" style="5" customWidth="1"/>
    <col min="7" max="7" width="7" style="5" customWidth="1"/>
    <col min="8" max="8" width="10.5703125" style="5" customWidth="1"/>
    <col min="9" max="10" width="11.28515625" style="5" customWidth="1"/>
    <col min="11" max="11" width="10.7109375" style="5" customWidth="1"/>
    <col min="12" max="12" width="11.42578125" style="5" customWidth="1"/>
    <col min="13" max="13" width="10.28515625" style="5" customWidth="1"/>
    <col min="14" max="14" width="11" style="5" customWidth="1"/>
    <col min="15" max="15" width="10.85546875" style="5" customWidth="1"/>
    <col min="16" max="16384" width="9.140625" style="5"/>
  </cols>
  <sheetData>
    <row r="1" spans="1:15" ht="13.5" customHeight="1" x14ac:dyDescent="0.25">
      <c r="A1" s="6" t="s">
        <v>0</v>
      </c>
      <c r="K1" s="10" t="s">
        <v>4</v>
      </c>
      <c r="L1" s="293" t="s">
        <v>28</v>
      </c>
      <c r="M1" s="293"/>
      <c r="N1" s="293"/>
      <c r="O1" s="293"/>
    </row>
    <row r="2" spans="1:15" ht="13.5" customHeight="1" x14ac:dyDescent="0.25">
      <c r="A2" s="6" t="s">
        <v>1</v>
      </c>
      <c r="K2" s="150"/>
      <c r="L2" s="293"/>
      <c r="M2" s="293"/>
      <c r="N2" s="293"/>
      <c r="O2" s="293"/>
    </row>
    <row r="3" spans="1:15" ht="13.5" customHeight="1" x14ac:dyDescent="0.25">
      <c r="A3" s="6" t="s">
        <v>21</v>
      </c>
      <c r="K3" s="9"/>
      <c r="L3" s="9"/>
      <c r="M3" s="9"/>
      <c r="N3" s="9"/>
      <c r="O3" s="9"/>
    </row>
    <row r="4" spans="1:15" ht="13.5" customHeight="1" x14ac:dyDescent="0.25">
      <c r="A4" s="6" t="s">
        <v>2</v>
      </c>
      <c r="J4" s="33"/>
    </row>
    <row r="5" spans="1:15" ht="13.5" customHeight="1" x14ac:dyDescent="0.25">
      <c r="A5" s="6" t="s">
        <v>27</v>
      </c>
      <c r="J5" s="33"/>
    </row>
    <row r="6" spans="1:15" ht="12.95" customHeight="1" x14ac:dyDescent="0.25">
      <c r="A6" s="6" t="s">
        <v>3</v>
      </c>
      <c r="D6" s="145" t="s">
        <v>48</v>
      </c>
      <c r="K6" s="10" t="s">
        <v>7</v>
      </c>
      <c r="L6" s="34">
        <v>69775.16</v>
      </c>
      <c r="M6" s="32" t="s">
        <v>8</v>
      </c>
    </row>
    <row r="7" spans="1:15" ht="12.95" customHeight="1" x14ac:dyDescent="0.3">
      <c r="K7" s="146" t="s">
        <v>18</v>
      </c>
      <c r="L7" s="147" t="s">
        <v>208</v>
      </c>
      <c r="M7" s="2"/>
    </row>
    <row r="8" spans="1:15" ht="12.95" customHeight="1" x14ac:dyDescent="0.25">
      <c r="L8" s="10"/>
      <c r="M8" s="21"/>
    </row>
    <row r="9" spans="1:15" ht="12.95" customHeight="1" x14ac:dyDescent="0.25"/>
    <row r="10" spans="1:15" ht="12.95" customHeight="1" x14ac:dyDescent="0.25">
      <c r="I10" s="4" t="s">
        <v>5</v>
      </c>
    </row>
    <row r="11" spans="1:15" ht="12.95" customHeight="1" x14ac:dyDescent="0.25">
      <c r="I11" s="14" t="s">
        <v>6</v>
      </c>
    </row>
    <row r="12" spans="1:15" ht="6" customHeight="1" thickBot="1" x14ac:dyDescent="0.3"/>
    <row r="13" spans="1:15" ht="14.1" customHeight="1" thickTop="1" thickBot="1" x14ac:dyDescent="0.3">
      <c r="A13" s="35" t="s">
        <v>9</v>
      </c>
      <c r="B13" s="299" t="s">
        <v>10</v>
      </c>
      <c r="C13" s="299"/>
      <c r="D13" s="299"/>
      <c r="E13" s="299"/>
      <c r="F13" s="36" t="s">
        <v>11</v>
      </c>
      <c r="G13" s="36" t="s">
        <v>12</v>
      </c>
      <c r="H13" s="297" t="s">
        <v>13</v>
      </c>
      <c r="I13" s="298"/>
      <c r="J13" s="298"/>
      <c r="K13" s="298"/>
      <c r="L13" s="298"/>
      <c r="M13" s="298"/>
      <c r="N13" s="36" t="s">
        <v>14</v>
      </c>
      <c r="O13" s="36" t="s">
        <v>14</v>
      </c>
    </row>
    <row r="14" spans="1:15" ht="13.5" customHeight="1" thickTop="1" x14ac:dyDescent="0.25">
      <c r="A14" s="163"/>
      <c r="B14" s="164"/>
      <c r="C14" s="83"/>
      <c r="D14" s="83"/>
      <c r="E14" s="84"/>
      <c r="F14" s="85"/>
      <c r="G14" s="165"/>
      <c r="H14" s="160"/>
      <c r="I14" s="161"/>
      <c r="J14" s="161"/>
      <c r="K14" s="161"/>
      <c r="L14" s="161"/>
      <c r="M14" s="162"/>
      <c r="N14" s="166"/>
      <c r="O14" s="166"/>
    </row>
    <row r="15" spans="1:15" ht="13.5" customHeight="1" x14ac:dyDescent="0.25">
      <c r="A15" s="53"/>
      <c r="B15" s="154" t="s">
        <v>168</v>
      </c>
      <c r="C15" s="155"/>
      <c r="D15" s="156"/>
      <c r="E15" s="157"/>
      <c r="F15" s="158"/>
      <c r="G15" s="159"/>
      <c r="H15" s="160"/>
      <c r="I15" s="161"/>
      <c r="J15" s="161"/>
      <c r="K15" s="161"/>
      <c r="L15" s="161"/>
      <c r="M15" s="162"/>
      <c r="N15" s="109"/>
      <c r="O15" s="86"/>
    </row>
    <row r="16" spans="1:15" ht="13.5" customHeight="1" x14ac:dyDescent="0.25">
      <c r="A16" s="62">
        <v>1</v>
      </c>
      <c r="B16" s="270" t="s">
        <v>35</v>
      </c>
      <c r="C16" s="300"/>
      <c r="D16" s="300"/>
      <c r="E16" s="301"/>
      <c r="F16" s="17" t="s">
        <v>169</v>
      </c>
      <c r="G16" s="63" t="s">
        <v>19</v>
      </c>
      <c r="H16" s="64"/>
      <c r="I16" s="65"/>
      <c r="J16" s="65"/>
      <c r="K16" s="65"/>
      <c r="L16" s="65"/>
      <c r="M16" s="66"/>
      <c r="N16" s="67"/>
      <c r="O16" s="68"/>
    </row>
    <row r="17" spans="1:15" ht="13.5" customHeight="1" x14ac:dyDescent="0.3">
      <c r="A17" s="37"/>
      <c r="B17" s="261"/>
      <c r="C17" s="262"/>
      <c r="D17" s="262"/>
      <c r="E17" s="263"/>
      <c r="F17" s="40"/>
      <c r="G17" s="41"/>
      <c r="H17" s="8"/>
      <c r="I17" s="43"/>
      <c r="J17" s="69"/>
      <c r="K17" s="70"/>
      <c r="N17" s="13"/>
      <c r="O17" s="13"/>
    </row>
    <row r="18" spans="1:15" ht="13.5" customHeight="1" thickBot="1" x14ac:dyDescent="0.3">
      <c r="A18" s="37"/>
      <c r="C18" s="24"/>
      <c r="D18" s="24"/>
      <c r="E18" s="52"/>
      <c r="F18" s="40"/>
      <c r="G18" s="41"/>
      <c r="H18" s="71"/>
      <c r="I18" s="71"/>
      <c r="N18" s="56"/>
      <c r="O18" s="13"/>
    </row>
    <row r="19" spans="1:15" ht="13.5" customHeight="1" thickTop="1" thickBot="1" x14ac:dyDescent="0.35">
      <c r="A19" s="37"/>
      <c r="B19" s="261" t="s">
        <v>38</v>
      </c>
      <c r="C19" s="262"/>
      <c r="D19" s="262"/>
      <c r="E19" s="263"/>
      <c r="F19" s="40"/>
      <c r="G19" s="41"/>
      <c r="J19" s="16" t="s">
        <v>37</v>
      </c>
      <c r="K19" s="72">
        <f>(3.1*3.1*1.3)*3</f>
        <v>37.479000000000006</v>
      </c>
      <c r="L19" s="70" t="s">
        <v>19</v>
      </c>
      <c r="M19" s="15"/>
      <c r="N19" s="73">
        <v>37.479999999999997</v>
      </c>
      <c r="O19" s="13"/>
    </row>
    <row r="20" spans="1:15" ht="13.5" customHeight="1" thickTop="1" x14ac:dyDescent="0.25">
      <c r="A20" s="37"/>
      <c r="B20" s="264"/>
      <c r="C20" s="265"/>
      <c r="D20" s="265"/>
      <c r="E20" s="266"/>
      <c r="F20" s="40"/>
      <c r="G20" s="41"/>
      <c r="H20" s="74"/>
      <c r="I20" s="15"/>
      <c r="J20" s="15"/>
      <c r="K20" s="31"/>
      <c r="L20" s="15"/>
      <c r="M20" s="15"/>
      <c r="N20" s="13"/>
      <c r="O20" s="13"/>
    </row>
    <row r="21" spans="1:15" ht="13.5" customHeight="1" thickBot="1" x14ac:dyDescent="0.3">
      <c r="A21" s="37"/>
      <c r="B21" s="7"/>
      <c r="C21" s="7"/>
      <c r="D21" s="7"/>
      <c r="E21" s="20"/>
      <c r="F21" s="40"/>
      <c r="G21" s="41"/>
      <c r="H21" s="15"/>
      <c r="I21" s="15"/>
      <c r="J21" s="15"/>
      <c r="K21" s="31"/>
      <c r="L21" s="15"/>
      <c r="M21" s="15"/>
      <c r="N21" s="13"/>
      <c r="O21" s="13"/>
    </row>
    <row r="22" spans="1:15" ht="13.5" customHeight="1" thickTop="1" thickBot="1" x14ac:dyDescent="0.3">
      <c r="A22" s="37"/>
      <c r="B22" s="261" t="s">
        <v>39</v>
      </c>
      <c r="C22" s="262"/>
      <c r="D22" s="262"/>
      <c r="E22" s="266"/>
      <c r="F22" s="40"/>
      <c r="G22" s="41"/>
      <c r="I22" s="71"/>
      <c r="J22" s="16" t="s">
        <v>36</v>
      </c>
      <c r="K22" s="72">
        <f>2.8*2.8*1.3</f>
        <v>10.191999999999998</v>
      </c>
      <c r="L22" s="75" t="s">
        <v>19</v>
      </c>
      <c r="M22" s="71"/>
      <c r="N22" s="73">
        <v>10.19</v>
      </c>
      <c r="O22" s="13"/>
    </row>
    <row r="23" spans="1:15" ht="13.5" customHeight="1" thickTop="1" thickBot="1" x14ac:dyDescent="0.3">
      <c r="A23" s="37"/>
      <c r="B23" s="264"/>
      <c r="C23" s="265"/>
      <c r="D23" s="265"/>
      <c r="E23" s="266"/>
      <c r="F23" s="40"/>
      <c r="G23" s="41"/>
      <c r="H23" s="71"/>
      <c r="I23" s="71"/>
      <c r="J23" s="71"/>
      <c r="K23" s="31"/>
      <c r="L23" s="71"/>
      <c r="M23" s="71"/>
      <c r="N23" s="13"/>
      <c r="O23" s="13"/>
    </row>
    <row r="24" spans="1:15" ht="13.5" customHeight="1" thickTop="1" thickBot="1" x14ac:dyDescent="0.3">
      <c r="A24" s="37"/>
      <c r="B24" s="76"/>
      <c r="C24" s="7"/>
      <c r="D24" s="24"/>
      <c r="E24" s="52"/>
      <c r="F24" s="40"/>
      <c r="G24" s="41"/>
      <c r="H24" s="71"/>
      <c r="I24" s="71"/>
      <c r="J24" s="71"/>
      <c r="K24" s="31"/>
      <c r="L24" s="77"/>
      <c r="M24" s="78" t="s">
        <v>251</v>
      </c>
      <c r="N24" s="57">
        <f>+N19+N22</f>
        <v>47.669999999999995</v>
      </c>
      <c r="O24" s="57">
        <f>47.67</f>
        <v>47.67</v>
      </c>
    </row>
    <row r="25" spans="1:15" ht="13.5" customHeight="1" thickTop="1" x14ac:dyDescent="0.25">
      <c r="A25" s="37"/>
      <c r="B25" s="76"/>
      <c r="C25" s="24"/>
      <c r="D25" s="24"/>
      <c r="E25" s="52"/>
      <c r="F25" s="40"/>
      <c r="G25" s="41"/>
      <c r="H25" s="71"/>
      <c r="I25" s="71"/>
      <c r="J25" s="71"/>
      <c r="K25" s="31"/>
      <c r="L25" s="71"/>
      <c r="M25" s="71"/>
      <c r="N25" s="13"/>
      <c r="O25" s="13"/>
    </row>
    <row r="26" spans="1:15" ht="13.5" customHeight="1" x14ac:dyDescent="0.25">
      <c r="A26" s="62">
        <v>2</v>
      </c>
      <c r="B26" s="273" t="s">
        <v>40</v>
      </c>
      <c r="C26" s="274"/>
      <c r="D26" s="274"/>
      <c r="E26" s="275"/>
      <c r="F26" s="17" t="s">
        <v>170</v>
      </c>
      <c r="G26" s="63" t="s">
        <v>19</v>
      </c>
      <c r="H26" s="79"/>
      <c r="I26" s="79"/>
      <c r="J26" s="79"/>
      <c r="K26" s="80"/>
      <c r="L26" s="79"/>
      <c r="M26" s="79"/>
      <c r="N26" s="68"/>
      <c r="O26" s="68"/>
    </row>
    <row r="27" spans="1:15" ht="13.5" customHeight="1" thickBot="1" x14ac:dyDescent="0.3">
      <c r="A27" s="37"/>
      <c r="B27" s="267"/>
      <c r="C27" s="268"/>
      <c r="D27" s="268"/>
      <c r="E27" s="269"/>
      <c r="F27" s="40"/>
      <c r="G27" s="41"/>
      <c r="H27" s="71"/>
      <c r="I27" s="71"/>
      <c r="J27" s="71"/>
      <c r="K27" s="31"/>
      <c r="L27" s="71"/>
      <c r="M27" s="71"/>
      <c r="N27" s="13"/>
      <c r="O27" s="13"/>
    </row>
    <row r="28" spans="1:15" ht="13.5" customHeight="1" thickTop="1" thickBot="1" x14ac:dyDescent="0.3">
      <c r="A28" s="37"/>
      <c r="B28" s="267"/>
      <c r="C28" s="268"/>
      <c r="D28" s="268"/>
      <c r="E28" s="269"/>
      <c r="F28" s="40"/>
      <c r="G28" s="41"/>
      <c r="H28" s="43"/>
      <c r="I28" s="71"/>
      <c r="J28" s="16" t="s">
        <v>145</v>
      </c>
      <c r="K28" s="72">
        <f>3.1*3.1*0.15</f>
        <v>1.4415000000000002</v>
      </c>
      <c r="L28" s="75" t="s">
        <v>19</v>
      </c>
      <c r="M28" s="71"/>
      <c r="N28" s="73">
        <v>1.44</v>
      </c>
      <c r="O28" s="13"/>
    </row>
    <row r="29" spans="1:15" ht="13.5" customHeight="1" thickTop="1" thickBot="1" x14ac:dyDescent="0.3">
      <c r="A29" s="37"/>
      <c r="B29" s="267"/>
      <c r="C29" s="268"/>
      <c r="D29" s="268"/>
      <c r="E29" s="269"/>
      <c r="F29" s="40"/>
      <c r="G29" s="41"/>
      <c r="H29" s="71"/>
      <c r="I29" s="71"/>
      <c r="J29" s="71"/>
      <c r="K29" s="71"/>
      <c r="L29" s="71"/>
      <c r="M29" s="71"/>
      <c r="N29" s="13"/>
      <c r="O29" s="13"/>
    </row>
    <row r="30" spans="1:15" ht="13.5" customHeight="1" thickTop="1" thickBot="1" x14ac:dyDescent="0.3">
      <c r="A30" s="37"/>
      <c r="B30" s="7"/>
      <c r="C30" s="81"/>
      <c r="D30" s="7"/>
      <c r="E30" s="20"/>
      <c r="F30" s="15"/>
      <c r="G30" s="41"/>
      <c r="H30" s="15"/>
      <c r="I30" s="16"/>
      <c r="J30" s="47"/>
      <c r="K30" s="75"/>
      <c r="L30" s="77"/>
      <c r="M30" s="78" t="s">
        <v>252</v>
      </c>
      <c r="N30" s="57">
        <f>N28</f>
        <v>1.44</v>
      </c>
      <c r="O30" s="57">
        <f>N30</f>
        <v>1.44</v>
      </c>
    </row>
    <row r="31" spans="1:15" ht="13.5" customHeight="1" thickTop="1" x14ac:dyDescent="0.25">
      <c r="A31" s="82"/>
      <c r="B31" s="164"/>
      <c r="C31" s="83"/>
      <c r="D31" s="83"/>
      <c r="E31" s="84"/>
      <c r="F31" s="85"/>
      <c r="G31" s="41"/>
      <c r="H31" s="164"/>
      <c r="I31" s="83"/>
      <c r="J31" s="83"/>
      <c r="K31" s="83"/>
      <c r="L31" s="83"/>
      <c r="M31" s="84"/>
      <c r="N31" s="13"/>
      <c r="O31" s="180"/>
    </row>
    <row r="32" spans="1:15" ht="13.5" customHeight="1" x14ac:dyDescent="0.25">
      <c r="A32" s="62">
        <v>3</v>
      </c>
      <c r="B32" s="273" t="s">
        <v>45</v>
      </c>
      <c r="C32" s="274"/>
      <c r="D32" s="274"/>
      <c r="E32" s="275"/>
      <c r="F32" s="17" t="s">
        <v>171</v>
      </c>
      <c r="G32" s="63" t="s">
        <v>19</v>
      </c>
      <c r="H32" s="79"/>
      <c r="I32" s="79"/>
      <c r="J32" s="79"/>
      <c r="K32" s="80"/>
      <c r="L32" s="79"/>
      <c r="M32" s="79"/>
      <c r="N32" s="68"/>
      <c r="O32" s="68"/>
    </row>
    <row r="33" spans="1:15" ht="13.5" customHeight="1" thickBot="1" x14ac:dyDescent="0.3">
      <c r="A33" s="37"/>
      <c r="B33" s="267"/>
      <c r="C33" s="268"/>
      <c r="D33" s="268"/>
      <c r="E33" s="269"/>
      <c r="F33" s="40"/>
      <c r="G33" s="41"/>
      <c r="H33" s="302" t="s">
        <v>146</v>
      </c>
      <c r="I33" s="282"/>
      <c r="J33" s="282"/>
      <c r="K33" s="31"/>
      <c r="L33" s="71"/>
      <c r="M33" s="71"/>
      <c r="N33" s="13"/>
      <c r="O33" s="13"/>
    </row>
    <row r="34" spans="1:15" ht="13.5" customHeight="1" thickTop="1" thickBot="1" x14ac:dyDescent="0.3">
      <c r="A34" s="37"/>
      <c r="B34" s="267"/>
      <c r="C34" s="268"/>
      <c r="D34" s="268"/>
      <c r="E34" s="269"/>
      <c r="F34" s="40"/>
      <c r="G34" s="41"/>
      <c r="H34" s="281"/>
      <c r="I34" s="282"/>
      <c r="J34" s="282"/>
      <c r="K34" s="72">
        <f>((3.1*3.1*1.3)-(3.1*3.1*0.1)-(2.1*2.1*1.2))*3</f>
        <v>18.720000000000006</v>
      </c>
      <c r="L34" s="75" t="s">
        <v>19</v>
      </c>
      <c r="M34" s="71"/>
      <c r="N34" s="73">
        <f>K34+K37</f>
        <v>24.240000000000002</v>
      </c>
      <c r="O34" s="13"/>
    </row>
    <row r="35" spans="1:15" ht="13.5" customHeight="1" thickTop="1" x14ac:dyDescent="0.25">
      <c r="A35" s="37"/>
      <c r="B35" s="267"/>
      <c r="C35" s="268"/>
      <c r="D35" s="268"/>
      <c r="E35" s="269"/>
      <c r="F35" s="40"/>
      <c r="G35" s="41"/>
      <c r="H35" s="71"/>
      <c r="I35" s="71"/>
      <c r="J35" s="71"/>
      <c r="K35" s="71"/>
      <c r="L35" s="71"/>
      <c r="M35" s="71"/>
      <c r="N35" s="13"/>
      <c r="O35" s="13"/>
    </row>
    <row r="36" spans="1:15" ht="13.5" customHeight="1" x14ac:dyDescent="0.25">
      <c r="A36" s="37"/>
      <c r="B36" s="181"/>
      <c r="C36" s="181"/>
      <c r="D36" s="181"/>
      <c r="E36" s="182"/>
      <c r="F36" s="235"/>
      <c r="G36" s="41"/>
      <c r="H36" s="302" t="s">
        <v>148</v>
      </c>
      <c r="I36" s="303"/>
      <c r="J36" s="303"/>
      <c r="K36" s="71"/>
      <c r="L36" s="71"/>
      <c r="M36" s="71"/>
      <c r="N36" s="13"/>
      <c r="O36" s="13"/>
    </row>
    <row r="37" spans="1:15" ht="13.5" customHeight="1" thickBot="1" x14ac:dyDescent="0.3">
      <c r="A37" s="37"/>
      <c r="B37" s="181"/>
      <c r="C37" s="181"/>
      <c r="D37" s="181"/>
      <c r="E37" s="182"/>
      <c r="F37" s="235"/>
      <c r="G37" s="41"/>
      <c r="H37" s="304"/>
      <c r="I37" s="303"/>
      <c r="J37" s="303"/>
      <c r="K37" s="23">
        <f>(2.8*2.8*1.3)-(2.8*2.8*0.1)-(1.8*1.8*1.2)</f>
        <v>5.5199999999999978</v>
      </c>
      <c r="L37" s="75" t="s">
        <v>19</v>
      </c>
      <c r="M37" s="71"/>
      <c r="N37" s="13"/>
      <c r="O37" s="13"/>
    </row>
    <row r="38" spans="1:15" ht="13.5" customHeight="1" thickTop="1" thickBot="1" x14ac:dyDescent="0.3">
      <c r="A38" s="37"/>
      <c r="B38" s="7"/>
      <c r="C38" s="81"/>
      <c r="D38" s="7"/>
      <c r="E38" s="20"/>
      <c r="F38" s="15"/>
      <c r="G38" s="41"/>
      <c r="H38" s="15"/>
      <c r="I38" s="16"/>
      <c r="J38" s="47"/>
      <c r="K38" s="75"/>
      <c r="L38" s="77"/>
      <c r="M38" s="78" t="s">
        <v>253</v>
      </c>
      <c r="N38" s="57">
        <f>N34</f>
        <v>24.240000000000002</v>
      </c>
      <c r="O38" s="57">
        <f>N38</f>
        <v>24.240000000000002</v>
      </c>
    </row>
    <row r="39" spans="1:15" ht="13.5" customHeight="1" thickTop="1" x14ac:dyDescent="0.25">
      <c r="A39" s="82"/>
      <c r="B39" s="164"/>
      <c r="C39" s="83"/>
      <c r="D39" s="83"/>
      <c r="E39" s="84"/>
      <c r="F39" s="85"/>
      <c r="G39" s="41"/>
      <c r="H39" s="164"/>
      <c r="I39" s="83"/>
      <c r="J39" s="83"/>
      <c r="K39" s="83"/>
      <c r="L39" s="83"/>
      <c r="M39" s="84"/>
      <c r="N39" s="13"/>
      <c r="O39" s="180"/>
    </row>
    <row r="40" spans="1:15" ht="13.5" customHeight="1" x14ac:dyDescent="0.25">
      <c r="A40" s="62">
        <v>4</v>
      </c>
      <c r="B40" s="273" t="s">
        <v>47</v>
      </c>
      <c r="C40" s="274"/>
      <c r="D40" s="274"/>
      <c r="E40" s="275"/>
      <c r="F40" s="17" t="s">
        <v>172</v>
      </c>
      <c r="G40" s="63" t="s">
        <v>125</v>
      </c>
      <c r="H40" s="79"/>
      <c r="I40" s="79"/>
      <c r="J40" s="79"/>
      <c r="K40" s="80"/>
      <c r="L40" s="79"/>
      <c r="M40" s="79"/>
      <c r="N40" s="68"/>
      <c r="O40" s="68"/>
    </row>
    <row r="41" spans="1:15" ht="13.5" customHeight="1" thickBot="1" x14ac:dyDescent="0.3">
      <c r="A41" s="37"/>
      <c r="B41" s="267"/>
      <c r="C41" s="268"/>
      <c r="D41" s="268"/>
      <c r="E41" s="269"/>
      <c r="F41" s="40"/>
      <c r="G41" s="41"/>
      <c r="H41" s="71"/>
      <c r="I41" s="71"/>
      <c r="J41" s="71"/>
      <c r="K41" s="31"/>
      <c r="L41" s="71"/>
      <c r="M41" s="71"/>
      <c r="N41" s="13"/>
      <c r="O41" s="13"/>
    </row>
    <row r="42" spans="1:15" ht="13.5" customHeight="1" thickTop="1" thickBot="1" x14ac:dyDescent="0.3">
      <c r="A42" s="37"/>
      <c r="B42" s="267"/>
      <c r="C42" s="268"/>
      <c r="D42" s="268"/>
      <c r="E42" s="269"/>
      <c r="F42" s="40"/>
      <c r="G42" s="41"/>
      <c r="H42" s="43"/>
      <c r="I42" s="71"/>
      <c r="J42" s="16" t="s">
        <v>157</v>
      </c>
      <c r="K42" s="72">
        <f>(12.49-6.24)*3*1.7*15</f>
        <v>478.125</v>
      </c>
      <c r="L42" s="75" t="s">
        <v>147</v>
      </c>
      <c r="M42" s="71"/>
      <c r="N42" s="73">
        <f>K42+K43</f>
        <v>597.21</v>
      </c>
      <c r="O42" s="13"/>
    </row>
    <row r="43" spans="1:15" ht="13.5" customHeight="1" thickTop="1" x14ac:dyDescent="0.25">
      <c r="A43" s="37"/>
      <c r="B43" s="267"/>
      <c r="C43" s="268"/>
      <c r="D43" s="268"/>
      <c r="E43" s="269"/>
      <c r="F43" s="40"/>
      <c r="G43" s="41"/>
      <c r="H43" s="294" t="s">
        <v>158</v>
      </c>
      <c r="I43" s="285"/>
      <c r="J43" s="285"/>
      <c r="K43" s="23">
        <f>(10.19-5.52)*1.7*15</f>
        <v>119.08500000000001</v>
      </c>
      <c r="L43" s="75" t="s">
        <v>147</v>
      </c>
      <c r="M43" s="71"/>
      <c r="N43" s="13"/>
      <c r="O43" s="13"/>
    </row>
    <row r="44" spans="1:15" ht="13.5" customHeight="1" thickBot="1" x14ac:dyDescent="0.3">
      <c r="A44" s="37"/>
      <c r="B44" s="181"/>
      <c r="C44" s="181"/>
      <c r="D44" s="181"/>
      <c r="E44" s="182"/>
      <c r="F44" s="235"/>
      <c r="G44" s="41"/>
      <c r="H44" s="71"/>
      <c r="I44" s="71"/>
      <c r="J44" s="71"/>
      <c r="K44" s="71"/>
      <c r="L44" s="71"/>
      <c r="M44" s="71"/>
      <c r="N44" s="13"/>
      <c r="O44" s="13"/>
    </row>
    <row r="45" spans="1:15" ht="13.5" customHeight="1" thickTop="1" thickBot="1" x14ac:dyDescent="0.3">
      <c r="A45" s="37"/>
      <c r="B45" s="7"/>
      <c r="C45" s="81"/>
      <c r="D45" s="7"/>
      <c r="E45" s="20"/>
      <c r="F45" s="15"/>
      <c r="G45" s="41"/>
      <c r="H45" s="15"/>
      <c r="I45" s="16"/>
      <c r="J45" s="47"/>
      <c r="K45" s="75"/>
      <c r="L45" s="77"/>
      <c r="M45" s="78" t="s">
        <v>254</v>
      </c>
      <c r="N45" s="57">
        <f>N42</f>
        <v>597.21</v>
      </c>
      <c r="O45" s="57">
        <f>N45</f>
        <v>597.21</v>
      </c>
    </row>
    <row r="46" spans="1:15" ht="13.5" customHeight="1" thickTop="1" x14ac:dyDescent="0.25">
      <c r="A46" s="82"/>
      <c r="B46" s="164"/>
      <c r="C46" s="83"/>
      <c r="D46" s="83"/>
      <c r="E46" s="84"/>
      <c r="F46" s="85"/>
      <c r="G46" s="41"/>
      <c r="H46" s="164"/>
      <c r="I46" s="83"/>
      <c r="J46" s="83"/>
      <c r="K46" s="83"/>
      <c r="L46" s="83"/>
      <c r="M46" s="84"/>
      <c r="N46" s="13"/>
      <c r="O46" s="180"/>
    </row>
    <row r="47" spans="1:15" ht="13.5" customHeight="1" x14ac:dyDescent="0.25">
      <c r="A47" s="62">
        <v>5</v>
      </c>
      <c r="B47" s="273" t="s">
        <v>209</v>
      </c>
      <c r="C47" s="274"/>
      <c r="D47" s="274"/>
      <c r="E47" s="275"/>
      <c r="F47" s="17" t="s">
        <v>173</v>
      </c>
      <c r="G47" s="63" t="s">
        <v>25</v>
      </c>
      <c r="H47" s="79"/>
      <c r="I47" s="79"/>
      <c r="J47" s="79"/>
      <c r="K47" s="80"/>
      <c r="L47" s="79"/>
      <c r="M47" s="79"/>
      <c r="N47" s="68"/>
      <c r="O47" s="68"/>
    </row>
    <row r="48" spans="1:15" ht="13.5" customHeight="1" thickBot="1" x14ac:dyDescent="0.3">
      <c r="A48" s="37"/>
      <c r="B48" s="267"/>
      <c r="C48" s="268"/>
      <c r="D48" s="268"/>
      <c r="E48" s="269"/>
      <c r="F48" s="40"/>
      <c r="G48" s="41"/>
      <c r="H48" s="71"/>
      <c r="I48" s="284" t="s">
        <v>156</v>
      </c>
      <c r="J48" s="285"/>
      <c r="K48" s="23">
        <f>6.25*3*1.7</f>
        <v>31.875</v>
      </c>
      <c r="L48" s="71" t="s">
        <v>25</v>
      </c>
      <c r="M48" s="71"/>
      <c r="N48" s="13"/>
      <c r="O48" s="13"/>
    </row>
    <row r="49" spans="1:15" ht="13.5" customHeight="1" thickTop="1" thickBot="1" x14ac:dyDescent="0.3">
      <c r="A49" s="37"/>
      <c r="B49" s="267"/>
      <c r="C49" s="268"/>
      <c r="D49" s="268"/>
      <c r="E49" s="269"/>
      <c r="F49" s="40"/>
      <c r="G49" s="41"/>
      <c r="H49" s="43"/>
      <c r="I49" s="71"/>
      <c r="J49" s="16" t="s">
        <v>166</v>
      </c>
      <c r="K49" s="72">
        <f>1.44*2.4</f>
        <v>3.456</v>
      </c>
      <c r="L49" s="75" t="s">
        <v>25</v>
      </c>
      <c r="M49" s="71"/>
      <c r="N49" s="73">
        <f>K48+K49+K50</f>
        <v>43.27</v>
      </c>
      <c r="O49" s="13"/>
    </row>
    <row r="50" spans="1:15" ht="13.5" customHeight="1" thickTop="1" thickBot="1" x14ac:dyDescent="0.3">
      <c r="A50" s="37"/>
      <c r="B50" s="267"/>
      <c r="C50" s="268"/>
      <c r="D50" s="268"/>
      <c r="E50" s="269"/>
      <c r="F50" s="40"/>
      <c r="G50" s="41"/>
      <c r="H50" s="71"/>
      <c r="I50" s="71"/>
      <c r="J50" s="71" t="s">
        <v>165</v>
      </c>
      <c r="K50" s="72">
        <f>4.67*1.7</f>
        <v>7.9390000000000001</v>
      </c>
      <c r="L50" s="71"/>
      <c r="M50" s="71"/>
      <c r="N50" s="13"/>
      <c r="O50" s="13"/>
    </row>
    <row r="51" spans="1:15" ht="13.5" customHeight="1" thickTop="1" thickBot="1" x14ac:dyDescent="0.3">
      <c r="A51" s="37"/>
      <c r="B51" s="7"/>
      <c r="C51" s="81"/>
      <c r="D51" s="7"/>
      <c r="E51" s="20"/>
      <c r="F51" s="15"/>
      <c r="G51" s="41"/>
      <c r="H51" s="15"/>
      <c r="I51" s="16"/>
      <c r="J51" s="47"/>
      <c r="K51" s="75"/>
      <c r="L51" s="77"/>
      <c r="M51" s="78" t="s">
        <v>255</v>
      </c>
      <c r="N51" s="57">
        <f>N49</f>
        <v>43.27</v>
      </c>
      <c r="O51" s="57">
        <f>N51</f>
        <v>43.27</v>
      </c>
    </row>
    <row r="52" spans="1:15" ht="13.5" customHeight="1" thickTop="1" x14ac:dyDescent="0.25">
      <c r="A52" s="82"/>
      <c r="B52" s="164"/>
      <c r="C52" s="83"/>
      <c r="D52" s="83"/>
      <c r="E52" s="84"/>
      <c r="F52" s="85"/>
      <c r="G52" s="41"/>
      <c r="H52" s="164"/>
      <c r="I52" s="83"/>
      <c r="J52" s="83"/>
      <c r="K52" s="83"/>
      <c r="L52" s="83"/>
      <c r="M52" s="84"/>
      <c r="N52" s="13"/>
      <c r="O52" s="180"/>
    </row>
    <row r="53" spans="1:15" ht="12.95" customHeight="1" x14ac:dyDescent="0.3">
      <c r="A53" s="98"/>
      <c r="B53" s="99" t="s">
        <v>174</v>
      </c>
      <c r="C53" s="99"/>
      <c r="D53" s="38"/>
      <c r="E53" s="38"/>
      <c r="F53" s="100"/>
      <c r="G53" s="101"/>
      <c r="H53" s="71"/>
      <c r="I53" s="71"/>
      <c r="J53" s="71"/>
      <c r="K53" s="71"/>
      <c r="L53" s="71"/>
      <c r="M53" s="71"/>
      <c r="N53" s="39"/>
      <c r="O53" s="39"/>
    </row>
    <row r="54" spans="1:15" ht="13.5" customHeight="1" x14ac:dyDescent="0.25">
      <c r="A54" s="27">
        <v>6</v>
      </c>
      <c r="B54" s="267" t="s">
        <v>41</v>
      </c>
      <c r="C54" s="268"/>
      <c r="D54" s="268"/>
      <c r="E54" s="269"/>
      <c r="F54" s="18" t="s">
        <v>175</v>
      </c>
      <c r="G54" s="19" t="s">
        <v>19</v>
      </c>
      <c r="H54" s="71"/>
      <c r="I54" s="71"/>
      <c r="J54" s="71"/>
      <c r="K54" s="71"/>
      <c r="L54" s="71"/>
      <c r="M54" s="71"/>
      <c r="N54" s="39"/>
      <c r="O54" s="39"/>
    </row>
    <row r="55" spans="1:15" ht="13.5" customHeight="1" x14ac:dyDescent="0.25">
      <c r="A55" s="97"/>
      <c r="B55" s="267"/>
      <c r="C55" s="268"/>
      <c r="D55" s="268"/>
      <c r="E55" s="269"/>
      <c r="F55" s="45"/>
      <c r="G55" s="46"/>
      <c r="H55" s="71"/>
      <c r="I55" s="284" t="s">
        <v>149</v>
      </c>
      <c r="J55" s="285"/>
      <c r="K55" s="72">
        <f>2.1*2.1*1.2*3</f>
        <v>15.875999999999999</v>
      </c>
      <c r="L55" s="75" t="s">
        <v>19</v>
      </c>
      <c r="M55" s="71"/>
      <c r="N55" s="39"/>
      <c r="O55" s="39"/>
    </row>
    <row r="56" spans="1:15" ht="16.5" customHeight="1" thickBot="1" x14ac:dyDescent="0.3">
      <c r="A56" s="97"/>
      <c r="B56" s="267"/>
      <c r="C56" s="268"/>
      <c r="D56" s="268"/>
      <c r="E56" s="269"/>
      <c r="F56" s="45"/>
      <c r="G56" s="46"/>
      <c r="H56" s="71"/>
      <c r="I56" s="71"/>
      <c r="J56" s="71"/>
      <c r="K56" s="71"/>
      <c r="L56" s="71"/>
      <c r="M56" s="71"/>
      <c r="N56" s="39"/>
      <c r="O56" s="39"/>
    </row>
    <row r="57" spans="1:15" ht="12.75" customHeight="1" thickTop="1" thickBot="1" x14ac:dyDescent="0.3">
      <c r="A57" s="97"/>
      <c r="B57" s="264"/>
      <c r="C57" s="265"/>
      <c r="D57" s="265"/>
      <c r="E57" s="266"/>
      <c r="F57" s="45"/>
      <c r="G57" s="46"/>
      <c r="H57" s="71"/>
      <c r="I57" s="15"/>
      <c r="J57" s="16" t="s">
        <v>150</v>
      </c>
      <c r="K57" s="72">
        <f>1.8*1.8*1.2</f>
        <v>3.8879999999999999</v>
      </c>
      <c r="L57" s="75" t="s">
        <v>19</v>
      </c>
      <c r="M57" s="15"/>
      <c r="N57" s="73">
        <f>K55+K57</f>
        <v>19.763999999999999</v>
      </c>
      <c r="O57" s="39"/>
    </row>
    <row r="58" spans="1:15" ht="12.75" customHeight="1" thickTop="1" x14ac:dyDescent="0.25">
      <c r="A58" s="97"/>
      <c r="B58" s="264"/>
      <c r="C58" s="265"/>
      <c r="D58" s="265"/>
      <c r="E58" s="266"/>
      <c r="F58" s="45"/>
      <c r="G58" s="46"/>
      <c r="H58" s="15"/>
      <c r="I58" s="15"/>
      <c r="J58" s="15"/>
      <c r="K58" s="15"/>
      <c r="L58" s="15"/>
      <c r="M58" s="15"/>
      <c r="N58" s="39"/>
      <c r="O58" s="39"/>
    </row>
    <row r="59" spans="1:15" ht="12.95" customHeight="1" thickBot="1" x14ac:dyDescent="0.3">
      <c r="A59" s="97"/>
      <c r="B59" s="15"/>
      <c r="C59" s="74"/>
      <c r="D59" s="74"/>
      <c r="E59" s="52"/>
      <c r="F59" s="45"/>
      <c r="G59" s="46"/>
      <c r="H59" s="15"/>
      <c r="I59" s="15"/>
      <c r="J59" s="15"/>
      <c r="K59" s="15"/>
      <c r="L59" s="15"/>
      <c r="M59" s="15"/>
      <c r="N59" s="39"/>
      <c r="O59" s="39"/>
    </row>
    <row r="60" spans="1:15" ht="12.95" customHeight="1" thickTop="1" thickBot="1" x14ac:dyDescent="0.3">
      <c r="A60" s="97"/>
      <c r="B60" s="15"/>
      <c r="C60" s="15"/>
      <c r="D60" s="15"/>
      <c r="E60" s="15"/>
      <c r="F60" s="45"/>
      <c r="G60" s="46"/>
      <c r="H60" s="15"/>
      <c r="I60" s="15"/>
      <c r="J60" s="15"/>
      <c r="K60" s="15"/>
      <c r="L60" s="77"/>
      <c r="M60" s="78" t="s">
        <v>256</v>
      </c>
      <c r="N60" s="57">
        <f>+N55+N57</f>
        <v>19.763999999999999</v>
      </c>
      <c r="O60" s="57">
        <f>N60</f>
        <v>19.763999999999999</v>
      </c>
    </row>
    <row r="61" spans="1:15" ht="12.95" customHeight="1" thickTop="1" x14ac:dyDescent="0.25">
      <c r="A61" s="92"/>
      <c r="B61" s="83"/>
      <c r="C61" s="93"/>
      <c r="D61" s="93"/>
      <c r="E61" s="93"/>
      <c r="F61" s="94"/>
      <c r="G61" s="95"/>
      <c r="H61" s="93"/>
      <c r="I61" s="93"/>
      <c r="J61" s="93"/>
      <c r="K61" s="93"/>
      <c r="L61" s="93"/>
      <c r="M61" s="93"/>
      <c r="N61" s="96"/>
      <c r="O61" s="96"/>
    </row>
    <row r="62" spans="1:15" ht="57" customHeight="1" thickBot="1" x14ac:dyDescent="0.3">
      <c r="A62" s="27">
        <v>7</v>
      </c>
      <c r="B62" s="270" t="s">
        <v>42</v>
      </c>
      <c r="C62" s="251"/>
      <c r="D62" s="251"/>
      <c r="E62" s="252"/>
      <c r="F62" s="18" t="s">
        <v>176</v>
      </c>
      <c r="G62" s="19" t="s">
        <v>19</v>
      </c>
      <c r="H62" s="15"/>
      <c r="I62" s="15"/>
      <c r="J62" s="15"/>
      <c r="K62" s="15"/>
      <c r="L62" s="15"/>
      <c r="M62" s="15"/>
      <c r="N62" s="39"/>
      <c r="O62" s="39"/>
    </row>
    <row r="63" spans="1:15" ht="12.95" customHeight="1" thickTop="1" thickBot="1" x14ac:dyDescent="0.3">
      <c r="A63" s="97"/>
      <c r="B63" s="25"/>
      <c r="C63" s="81"/>
      <c r="E63" s="51"/>
      <c r="F63" s="45"/>
      <c r="G63" s="46"/>
      <c r="H63" s="15"/>
      <c r="I63" s="15"/>
      <c r="J63" s="102" t="s">
        <v>152</v>
      </c>
      <c r="K63" s="103">
        <f>2.1*2.1*1.2*3</f>
        <v>15.875999999999999</v>
      </c>
      <c r="L63" s="75" t="s">
        <v>19</v>
      </c>
      <c r="M63" s="15"/>
      <c r="N63" s="73">
        <f>K63+K64</f>
        <v>19.763999999999999</v>
      </c>
      <c r="O63" s="39"/>
    </row>
    <row r="64" spans="1:15" ht="12.95" customHeight="1" thickTop="1" thickBot="1" x14ac:dyDescent="0.35">
      <c r="A64" s="97"/>
      <c r="B64" s="25"/>
      <c r="C64" s="26"/>
      <c r="D64" s="7"/>
      <c r="E64" s="51"/>
      <c r="F64" s="45"/>
      <c r="G64" s="46"/>
      <c r="H64" s="15"/>
      <c r="I64" s="286" t="s">
        <v>151</v>
      </c>
      <c r="J64" s="287"/>
      <c r="K64" s="23">
        <f>1.8*1.8*1.2</f>
        <v>3.8879999999999999</v>
      </c>
      <c r="L64" s="70" t="s">
        <v>19</v>
      </c>
      <c r="M64" s="15"/>
      <c r="N64" s="39"/>
      <c r="O64" s="39"/>
    </row>
    <row r="65" spans="1:15" ht="12.95" customHeight="1" thickTop="1" thickBot="1" x14ac:dyDescent="0.3">
      <c r="A65" s="97"/>
      <c r="B65" s="25"/>
      <c r="C65" s="26"/>
      <c r="D65" s="26"/>
      <c r="E65" s="51"/>
      <c r="F65" s="45"/>
      <c r="G65" s="46"/>
      <c r="H65" s="15"/>
      <c r="I65" s="15"/>
      <c r="J65" s="15"/>
      <c r="K65" s="15"/>
      <c r="L65" s="77"/>
      <c r="M65" s="78" t="s">
        <v>257</v>
      </c>
      <c r="N65" s="57">
        <f>+N61+N63</f>
        <v>19.763999999999999</v>
      </c>
      <c r="O65" s="57">
        <f>N65</f>
        <v>19.763999999999999</v>
      </c>
    </row>
    <row r="66" spans="1:15" ht="12.95" customHeight="1" thickTop="1" x14ac:dyDescent="0.25">
      <c r="A66" s="92"/>
      <c r="B66" s="104"/>
      <c r="C66" s="88"/>
      <c r="D66" s="88"/>
      <c r="E66" s="88"/>
      <c r="F66" s="105"/>
      <c r="G66" s="106"/>
      <c r="H66" s="107"/>
      <c r="I66" s="89"/>
      <c r="J66" s="108"/>
      <c r="K66" s="107"/>
      <c r="L66" s="107"/>
      <c r="M66" s="107"/>
      <c r="N66" s="109"/>
      <c r="O66" s="96"/>
    </row>
    <row r="67" spans="1:15" ht="12.95" customHeight="1" x14ac:dyDescent="0.25">
      <c r="A67" s="27">
        <v>8</v>
      </c>
      <c r="B67" s="270" t="s">
        <v>43</v>
      </c>
      <c r="C67" s="271"/>
      <c r="D67" s="271"/>
      <c r="E67" s="272"/>
      <c r="F67" s="18" t="s">
        <v>177</v>
      </c>
      <c r="G67" s="19" t="s">
        <v>19</v>
      </c>
      <c r="H67" s="15"/>
      <c r="I67" s="15"/>
      <c r="J67" s="15"/>
      <c r="K67" s="15"/>
      <c r="L67" s="15"/>
      <c r="M67" s="15"/>
      <c r="N67" s="39"/>
      <c r="O67" s="39"/>
    </row>
    <row r="68" spans="1:15" ht="12.95" customHeight="1" thickBot="1" x14ac:dyDescent="0.35">
      <c r="A68" s="97"/>
      <c r="B68" s="264"/>
      <c r="C68" s="265"/>
      <c r="D68" s="265"/>
      <c r="E68" s="266"/>
      <c r="F68" s="45"/>
      <c r="G68" s="46"/>
      <c r="H68" s="15"/>
      <c r="I68" s="288" t="s">
        <v>153</v>
      </c>
      <c r="J68" s="287"/>
      <c r="K68" s="103">
        <f>3.1*3.1*0.1*3</f>
        <v>2.8830000000000005</v>
      </c>
      <c r="L68" s="91"/>
      <c r="M68" s="54"/>
      <c r="N68" s="60"/>
      <c r="O68" s="39"/>
    </row>
    <row r="69" spans="1:15" ht="12.75" customHeight="1" thickTop="1" thickBot="1" x14ac:dyDescent="0.3">
      <c r="A69" s="97"/>
      <c r="B69" s="264"/>
      <c r="C69" s="265"/>
      <c r="D69" s="265"/>
      <c r="E69" s="266"/>
      <c r="F69" s="45"/>
      <c r="G69" s="46"/>
      <c r="H69" s="15"/>
      <c r="I69" s="15"/>
      <c r="J69" s="16" t="s">
        <v>155</v>
      </c>
      <c r="K69" s="103">
        <f>2.8*2.8*0.1</f>
        <v>0.78399999999999992</v>
      </c>
      <c r="L69" s="75" t="s">
        <v>19</v>
      </c>
      <c r="M69" s="15"/>
      <c r="N69" s="73">
        <f>K68+K69</f>
        <v>3.6670000000000003</v>
      </c>
      <c r="O69" s="39"/>
    </row>
    <row r="70" spans="1:15" ht="12.95" customHeight="1" thickTop="1" thickBot="1" x14ac:dyDescent="0.3">
      <c r="A70" s="97"/>
      <c r="B70" s="264"/>
      <c r="C70" s="265"/>
      <c r="D70" s="265"/>
      <c r="E70" s="266"/>
      <c r="F70" s="45"/>
      <c r="G70" s="46"/>
      <c r="H70" s="15"/>
      <c r="I70" s="15"/>
      <c r="J70" s="15"/>
      <c r="K70" s="15"/>
      <c r="L70" s="15"/>
      <c r="M70" s="15"/>
      <c r="N70" s="39"/>
      <c r="O70" s="39"/>
    </row>
    <row r="71" spans="1:15" ht="12.95" customHeight="1" thickTop="1" thickBot="1" x14ac:dyDescent="0.3">
      <c r="A71" s="97"/>
      <c r="B71" s="25"/>
      <c r="C71" s="26"/>
      <c r="D71" s="26"/>
      <c r="E71" s="51"/>
      <c r="F71" s="45"/>
      <c r="G71" s="46"/>
      <c r="H71" s="15"/>
      <c r="I71" s="15"/>
      <c r="J71" s="15"/>
      <c r="K71" s="15"/>
      <c r="L71" s="77"/>
      <c r="M71" s="78" t="s">
        <v>258</v>
      </c>
      <c r="N71" s="57">
        <f>+N69</f>
        <v>3.6670000000000003</v>
      </c>
      <c r="O71" s="57">
        <f>N71</f>
        <v>3.6670000000000003</v>
      </c>
    </row>
    <row r="72" spans="1:15" ht="12.95" customHeight="1" thickTop="1" x14ac:dyDescent="0.25">
      <c r="A72" s="92"/>
      <c r="B72" s="104"/>
      <c r="C72" s="88"/>
      <c r="D72" s="88"/>
      <c r="E72" s="88"/>
      <c r="F72" s="105"/>
      <c r="G72" s="106"/>
      <c r="H72" s="107"/>
      <c r="I72" s="89"/>
      <c r="J72" s="108"/>
      <c r="K72" s="107"/>
      <c r="L72" s="107"/>
      <c r="M72" s="107"/>
      <c r="N72" s="109"/>
      <c r="O72" s="96"/>
    </row>
    <row r="73" spans="1:15" ht="13.5" customHeight="1" x14ac:dyDescent="0.25">
      <c r="A73" s="27">
        <v>9</v>
      </c>
      <c r="B73" s="273" t="s">
        <v>44</v>
      </c>
      <c r="C73" s="274"/>
      <c r="D73" s="274"/>
      <c r="E73" s="275"/>
      <c r="F73" s="18" t="s">
        <v>178</v>
      </c>
      <c r="G73" s="19" t="s">
        <v>19</v>
      </c>
      <c r="H73" s="71"/>
      <c r="I73" s="71"/>
      <c r="J73" s="71"/>
      <c r="K73" s="71"/>
      <c r="L73" s="71"/>
      <c r="M73" s="71"/>
      <c r="N73" s="39"/>
      <c r="O73" s="39"/>
    </row>
    <row r="74" spans="1:15" ht="13.5" customHeight="1" x14ac:dyDescent="0.25">
      <c r="A74" s="97"/>
      <c r="B74" s="267"/>
      <c r="C74" s="268"/>
      <c r="D74" s="268"/>
      <c r="E74" s="269"/>
      <c r="F74" s="45"/>
      <c r="G74" s="46"/>
      <c r="H74" s="71"/>
      <c r="I74" s="71"/>
      <c r="J74" s="71"/>
      <c r="K74" s="71"/>
      <c r="L74" s="71"/>
      <c r="M74" s="71"/>
      <c r="N74" s="39"/>
      <c r="O74" s="39"/>
    </row>
    <row r="75" spans="1:15" ht="13.5" customHeight="1" thickBot="1" x14ac:dyDescent="0.3">
      <c r="A75" s="97"/>
      <c r="B75" s="267"/>
      <c r="C75" s="268"/>
      <c r="D75" s="268"/>
      <c r="E75" s="269"/>
      <c r="F75" s="45"/>
      <c r="G75" s="46"/>
      <c r="H75" s="71"/>
      <c r="I75" s="284" t="s">
        <v>153</v>
      </c>
      <c r="J75" s="285"/>
      <c r="K75" s="23">
        <f>3.1*3.1*0.1*3</f>
        <v>2.8830000000000005</v>
      </c>
      <c r="L75" s="71"/>
      <c r="M75" s="71"/>
      <c r="N75" s="39"/>
      <c r="O75" s="39"/>
    </row>
    <row r="76" spans="1:15" ht="13.5" customHeight="1" thickTop="1" thickBot="1" x14ac:dyDescent="0.3">
      <c r="A76" s="97"/>
      <c r="B76" s="267"/>
      <c r="C76" s="268"/>
      <c r="D76" s="268"/>
      <c r="E76" s="269"/>
      <c r="F76" s="45"/>
      <c r="G76" s="46"/>
      <c r="H76" s="71"/>
      <c r="I76" s="15"/>
      <c r="J76" s="16" t="s">
        <v>154</v>
      </c>
      <c r="K76" s="87">
        <f>2.8*2.8*0.1</f>
        <v>0.78399999999999992</v>
      </c>
      <c r="L76" s="75" t="s">
        <v>19</v>
      </c>
      <c r="M76" s="15"/>
      <c r="N76" s="73">
        <f>K75+K76</f>
        <v>3.6670000000000003</v>
      </c>
      <c r="O76" s="39"/>
    </row>
    <row r="77" spans="1:15" ht="12.95" customHeight="1" thickTop="1" x14ac:dyDescent="0.25">
      <c r="A77" s="97"/>
      <c r="B77" s="264"/>
      <c r="C77" s="265"/>
      <c r="D77" s="265"/>
      <c r="E77" s="266"/>
      <c r="F77" s="45"/>
      <c r="G77" s="46"/>
      <c r="H77" s="15"/>
      <c r="I77" s="15"/>
      <c r="J77" s="15"/>
      <c r="K77" s="15"/>
      <c r="L77" s="15"/>
      <c r="M77" s="15"/>
      <c r="N77" s="39"/>
      <c r="O77" s="39"/>
    </row>
    <row r="78" spans="1:15" ht="12.95" customHeight="1" thickBot="1" x14ac:dyDescent="0.3">
      <c r="A78" s="97"/>
      <c r="B78" s="264"/>
      <c r="C78" s="265"/>
      <c r="D78" s="265"/>
      <c r="E78" s="266"/>
      <c r="F78" s="45"/>
      <c r="G78" s="46"/>
      <c r="H78" s="15"/>
      <c r="I78" s="15"/>
      <c r="J78" s="15"/>
      <c r="K78" s="15"/>
      <c r="L78" s="15"/>
      <c r="M78" s="15"/>
      <c r="N78" s="39"/>
      <c r="O78" s="39"/>
    </row>
    <row r="79" spans="1:15" ht="12.95" customHeight="1" thickTop="1" thickBot="1" x14ac:dyDescent="0.3">
      <c r="A79" s="97"/>
      <c r="B79" s="15"/>
      <c r="C79" s="15"/>
      <c r="D79" s="15"/>
      <c r="E79" s="15"/>
      <c r="F79" s="45"/>
      <c r="G79" s="46"/>
      <c r="H79" s="15"/>
      <c r="I79" s="15"/>
      <c r="J79" s="15"/>
      <c r="K79" s="15"/>
      <c r="L79" s="77"/>
      <c r="M79" s="78" t="s">
        <v>259</v>
      </c>
      <c r="N79" s="57">
        <f>N76</f>
        <v>3.6670000000000003</v>
      </c>
      <c r="O79" s="57">
        <f>N79</f>
        <v>3.6670000000000003</v>
      </c>
    </row>
    <row r="80" spans="1:15" ht="12.95" customHeight="1" thickTop="1" x14ac:dyDescent="0.25">
      <c r="A80" s="92"/>
      <c r="B80" s="83"/>
      <c r="C80" s="93"/>
      <c r="D80" s="93"/>
      <c r="E80" s="93"/>
      <c r="F80" s="94"/>
      <c r="G80" s="95"/>
      <c r="H80" s="93"/>
      <c r="I80" s="93"/>
      <c r="J80" s="93"/>
      <c r="K80" s="93"/>
      <c r="L80" s="93"/>
      <c r="M80" s="93"/>
      <c r="N80" s="96"/>
      <c r="O80" s="96"/>
    </row>
    <row r="81" spans="1:15" ht="13.5" customHeight="1" thickBot="1" x14ac:dyDescent="0.35">
      <c r="A81" s="27">
        <v>10</v>
      </c>
      <c r="B81" s="250" t="s">
        <v>211</v>
      </c>
      <c r="C81" s="276"/>
      <c r="D81" s="276"/>
      <c r="E81" s="277"/>
      <c r="F81" s="18" t="s">
        <v>179</v>
      </c>
      <c r="G81" s="125" t="s">
        <v>20</v>
      </c>
      <c r="H81" s="253" t="s">
        <v>159</v>
      </c>
      <c r="I81" s="254"/>
      <c r="J81" s="254"/>
      <c r="K81" s="236">
        <v>81.629000000000005</v>
      </c>
      <c r="L81" s="237" t="s">
        <v>20</v>
      </c>
      <c r="M81" s="110"/>
      <c r="N81" s="118"/>
      <c r="O81" s="44"/>
    </row>
    <row r="82" spans="1:15" ht="13.5" customHeight="1" thickTop="1" thickBot="1" x14ac:dyDescent="0.35">
      <c r="A82" s="39"/>
      <c r="B82" s="278"/>
      <c r="C82" s="279"/>
      <c r="D82" s="279"/>
      <c r="E82" s="280"/>
      <c r="F82" s="111"/>
      <c r="G82" s="122"/>
      <c r="H82" s="294" t="s">
        <v>160</v>
      </c>
      <c r="I82" s="290"/>
      <c r="J82" s="290"/>
      <c r="K82" s="72">
        <f>18*1.8*0.617</f>
        <v>19.9908</v>
      </c>
      <c r="L82" s="50" t="s">
        <v>20</v>
      </c>
      <c r="M82" s="110"/>
      <c r="N82" s="73">
        <f>K81+K82</f>
        <v>101.6198</v>
      </c>
      <c r="O82" s="44"/>
    </row>
    <row r="83" spans="1:15" ht="13.5" customHeight="1" thickTop="1" thickBot="1" x14ac:dyDescent="0.35">
      <c r="A83" s="39"/>
      <c r="B83" s="264"/>
      <c r="C83" s="265"/>
      <c r="D83" s="265"/>
      <c r="E83" s="266"/>
      <c r="F83" s="111"/>
      <c r="G83" s="122"/>
      <c r="H83" s="110"/>
      <c r="I83" s="110"/>
      <c r="J83" s="110"/>
      <c r="K83" s="110"/>
      <c r="L83" s="110"/>
      <c r="M83" s="110"/>
      <c r="N83" s="61"/>
      <c r="O83" s="44"/>
    </row>
    <row r="84" spans="1:15" ht="13.5" customHeight="1" thickTop="1" thickBot="1" x14ac:dyDescent="0.35">
      <c r="A84" s="39"/>
      <c r="B84" s="264"/>
      <c r="C84" s="265"/>
      <c r="D84" s="265"/>
      <c r="E84" s="266"/>
      <c r="F84" s="111"/>
      <c r="G84" s="122"/>
      <c r="H84" s="110"/>
      <c r="I84" s="110"/>
      <c r="J84" s="110"/>
      <c r="K84" s="110"/>
      <c r="L84" s="77"/>
      <c r="M84" s="78" t="s">
        <v>260</v>
      </c>
      <c r="N84" s="57">
        <f>+N82</f>
        <v>101.6198</v>
      </c>
      <c r="O84" s="57">
        <f>N84</f>
        <v>101.6198</v>
      </c>
    </row>
    <row r="85" spans="1:15" ht="13.5" customHeight="1" thickTop="1" x14ac:dyDescent="0.3">
      <c r="A85" s="39"/>
      <c r="B85" s="113"/>
      <c r="C85" s="148"/>
      <c r="D85" s="148"/>
      <c r="E85" s="149"/>
      <c r="F85" s="111"/>
      <c r="G85" s="122"/>
      <c r="H85" s="110"/>
      <c r="I85" s="110"/>
      <c r="J85" s="110"/>
      <c r="K85" s="110"/>
      <c r="L85" s="90"/>
      <c r="M85" s="48"/>
      <c r="N85" s="59"/>
      <c r="O85" s="151"/>
    </row>
    <row r="86" spans="1:15" ht="13.5" customHeight="1" x14ac:dyDescent="0.3">
      <c r="A86" s="96"/>
      <c r="B86" s="114"/>
      <c r="C86" s="119"/>
      <c r="D86" s="119"/>
      <c r="E86" s="120"/>
      <c r="F86" s="105"/>
      <c r="G86" s="124"/>
      <c r="H86" s="107"/>
      <c r="I86" s="107"/>
      <c r="J86" s="107"/>
      <c r="K86" s="107"/>
      <c r="L86" s="107"/>
      <c r="M86" s="107"/>
      <c r="N86" s="121"/>
      <c r="O86" s="115"/>
    </row>
    <row r="87" spans="1:15" ht="13.7" customHeight="1" thickBot="1" x14ac:dyDescent="0.35">
      <c r="A87" s="27">
        <v>11</v>
      </c>
      <c r="B87" s="250" t="s">
        <v>46</v>
      </c>
      <c r="C87" s="251"/>
      <c r="D87" s="251"/>
      <c r="E87" s="252"/>
      <c r="F87" s="18" t="s">
        <v>180</v>
      </c>
      <c r="G87" s="128" t="s">
        <v>15</v>
      </c>
      <c r="H87" s="129"/>
      <c r="I87" s="295" t="s">
        <v>161</v>
      </c>
      <c r="J87" s="296"/>
      <c r="K87" s="236">
        <f>2.1*1.2*4*3</f>
        <v>30.240000000000002</v>
      </c>
      <c r="L87" s="237" t="s">
        <v>15</v>
      </c>
      <c r="M87" s="110"/>
      <c r="N87" s="118"/>
      <c r="O87" s="44"/>
    </row>
    <row r="88" spans="1:15" ht="13.7" customHeight="1" thickTop="1" thickBot="1" x14ac:dyDescent="0.35">
      <c r="A88" s="39"/>
      <c r="B88" s="281"/>
      <c r="C88" s="282"/>
      <c r="D88" s="282"/>
      <c r="E88" s="283"/>
      <c r="F88" s="111"/>
      <c r="G88" s="122"/>
      <c r="H88" s="110"/>
      <c r="I88" s="110"/>
      <c r="J88" s="16" t="s">
        <v>248</v>
      </c>
      <c r="K88" s="72">
        <f>1.8*1.2*4</f>
        <v>8.64</v>
      </c>
      <c r="L88" s="50" t="s">
        <v>15</v>
      </c>
      <c r="M88" s="110"/>
      <c r="N88" s="73">
        <f>K87+K88</f>
        <v>38.880000000000003</v>
      </c>
      <c r="O88" s="44"/>
    </row>
    <row r="89" spans="1:15" ht="13.7" customHeight="1" thickTop="1" thickBot="1" x14ac:dyDescent="0.35">
      <c r="A89" s="39"/>
      <c r="B89" s="281"/>
      <c r="C89" s="282"/>
      <c r="D89" s="282"/>
      <c r="E89" s="283"/>
      <c r="F89" s="111"/>
      <c r="G89" s="122"/>
      <c r="H89" s="110"/>
      <c r="I89" s="110"/>
      <c r="J89" s="110"/>
      <c r="K89" s="110"/>
      <c r="L89" s="110"/>
      <c r="M89" s="110"/>
      <c r="N89" s="61"/>
      <c r="O89" s="44"/>
    </row>
    <row r="90" spans="1:15" ht="13.7" customHeight="1" thickTop="1" thickBot="1" x14ac:dyDescent="0.35">
      <c r="A90" s="39"/>
      <c r="B90" s="113"/>
      <c r="C90" s="58"/>
      <c r="D90" s="58"/>
      <c r="E90" s="123"/>
      <c r="F90" s="111"/>
      <c r="G90" s="122"/>
      <c r="H90" s="110"/>
      <c r="I90" s="110"/>
      <c r="J90" s="110"/>
      <c r="K90" s="110"/>
      <c r="L90" s="77"/>
      <c r="M90" s="78" t="s">
        <v>261</v>
      </c>
      <c r="N90" s="57">
        <f>+N88</f>
        <v>38.880000000000003</v>
      </c>
      <c r="O90" s="57">
        <f>N90</f>
        <v>38.880000000000003</v>
      </c>
    </row>
    <row r="91" spans="1:15" ht="13.7" customHeight="1" thickTop="1" x14ac:dyDescent="0.3">
      <c r="A91" s="96"/>
      <c r="B91" s="114"/>
      <c r="C91" s="119"/>
      <c r="D91" s="119"/>
      <c r="E91" s="120"/>
      <c r="F91" s="105"/>
      <c r="G91" s="124"/>
      <c r="H91" s="107"/>
      <c r="I91" s="107"/>
      <c r="J91" s="107"/>
      <c r="K91" s="107"/>
      <c r="L91" s="107"/>
      <c r="M91" s="107"/>
      <c r="N91" s="121"/>
      <c r="O91" s="115"/>
    </row>
    <row r="92" spans="1:15" ht="13.5" customHeight="1" thickBot="1" x14ac:dyDescent="0.35">
      <c r="A92" s="132"/>
      <c r="B92" s="127" t="s">
        <v>212</v>
      </c>
      <c r="C92" s="137"/>
      <c r="D92" s="137"/>
      <c r="E92" s="138"/>
      <c r="F92" s="139"/>
      <c r="G92" s="140"/>
      <c r="H92" s="141"/>
      <c r="I92" s="141"/>
      <c r="J92" s="110"/>
      <c r="K92" s="110"/>
      <c r="L92" s="110"/>
      <c r="M92" s="110"/>
      <c r="N92" s="118"/>
      <c r="O92" s="44"/>
    </row>
    <row r="93" spans="1:15" ht="30" customHeight="1" thickTop="1" thickBot="1" x14ac:dyDescent="0.3">
      <c r="A93" s="27">
        <v>12</v>
      </c>
      <c r="B93" s="278" t="s">
        <v>29</v>
      </c>
      <c r="C93" s="282"/>
      <c r="D93" s="282"/>
      <c r="E93" s="283"/>
      <c r="F93" s="18" t="s">
        <v>181</v>
      </c>
      <c r="G93" s="19" t="s">
        <v>17</v>
      </c>
      <c r="H93" s="90"/>
      <c r="I93" s="15"/>
      <c r="J93" s="16" t="s">
        <v>162</v>
      </c>
      <c r="K93" s="72">
        <f>5*(3-1)</f>
        <v>10</v>
      </c>
      <c r="L93" s="50" t="s">
        <v>17</v>
      </c>
      <c r="M93" s="110"/>
      <c r="N93" s="73">
        <f>K93</f>
        <v>10</v>
      </c>
      <c r="O93" s="20"/>
    </row>
    <row r="94" spans="1:15" ht="13.5" customHeight="1" thickTop="1" thickBot="1" x14ac:dyDescent="0.3">
      <c r="A94" s="39"/>
      <c r="B94" s="172"/>
      <c r="C94" s="168"/>
      <c r="D94" s="169"/>
      <c r="E94" s="170"/>
      <c r="F94" s="111"/>
      <c r="G94" s="112"/>
      <c r="H94" s="110"/>
      <c r="N94" s="142"/>
      <c r="O94" s="44"/>
    </row>
    <row r="95" spans="1:15" ht="13.5" customHeight="1" thickTop="1" thickBot="1" x14ac:dyDescent="0.3">
      <c r="A95" s="39"/>
      <c r="B95" s="126"/>
      <c r="C95" s="58"/>
      <c r="D95" s="58"/>
      <c r="E95" s="123"/>
      <c r="F95" s="111"/>
      <c r="G95" s="112"/>
      <c r="H95" s="110"/>
      <c r="I95" s="49"/>
      <c r="J95" s="55"/>
      <c r="L95" s="77"/>
      <c r="M95" s="78" t="s">
        <v>262</v>
      </c>
      <c r="N95" s="57">
        <f>+N93</f>
        <v>10</v>
      </c>
      <c r="O95" s="57">
        <f>N95</f>
        <v>10</v>
      </c>
    </row>
    <row r="96" spans="1:15" ht="13.5" customHeight="1" thickTop="1" x14ac:dyDescent="0.25">
      <c r="A96" s="133"/>
      <c r="B96" s="114"/>
      <c r="C96" s="88"/>
      <c r="D96" s="88"/>
      <c r="E96" s="117"/>
      <c r="F96" s="134"/>
      <c r="G96" s="135"/>
      <c r="H96" s="136"/>
      <c r="I96" s="107"/>
      <c r="J96" s="107"/>
      <c r="K96" s="107"/>
      <c r="L96" s="107"/>
      <c r="M96" s="107"/>
      <c r="N96" s="121"/>
      <c r="O96" s="115"/>
    </row>
    <row r="97" spans="1:15" ht="13.5" customHeight="1" thickBot="1" x14ac:dyDescent="0.3">
      <c r="A97" s="27">
        <v>13</v>
      </c>
      <c r="B97" s="258" t="s">
        <v>30</v>
      </c>
      <c r="C97" s="259"/>
      <c r="D97" s="259"/>
      <c r="E97" s="260"/>
      <c r="F97" s="18" t="s">
        <v>182</v>
      </c>
      <c r="G97" s="19" t="s">
        <v>17</v>
      </c>
      <c r="H97" s="90"/>
      <c r="N97" s="56"/>
      <c r="O97" s="116"/>
    </row>
    <row r="98" spans="1:15" ht="13.5" customHeight="1" thickTop="1" thickBot="1" x14ac:dyDescent="0.3">
      <c r="A98" s="39"/>
      <c r="B98" s="258"/>
      <c r="C98" s="259"/>
      <c r="D98" s="259"/>
      <c r="E98" s="260"/>
      <c r="F98" s="111"/>
      <c r="G98" s="112"/>
      <c r="H98" s="110"/>
      <c r="I98" s="15"/>
      <c r="J98" s="16" t="s">
        <v>163</v>
      </c>
      <c r="K98" s="72">
        <f>5*(3-2)</f>
        <v>5</v>
      </c>
      <c r="L98" s="50" t="s">
        <v>17</v>
      </c>
      <c r="M98" s="110"/>
      <c r="N98" s="73">
        <f>K98</f>
        <v>5</v>
      </c>
      <c r="O98" s="20"/>
    </row>
    <row r="99" spans="1:15" ht="13.5" customHeight="1" thickTop="1" thickBot="1" x14ac:dyDescent="0.3">
      <c r="A99" s="39"/>
      <c r="C99" s="7" t="s">
        <v>26</v>
      </c>
      <c r="D99" s="58"/>
      <c r="E99" s="123"/>
      <c r="F99" s="111"/>
      <c r="G99" s="112"/>
      <c r="H99" s="110"/>
      <c r="N99" s="56"/>
      <c r="O99" s="44"/>
    </row>
    <row r="100" spans="1:15" ht="13.5" customHeight="1" thickTop="1" thickBot="1" x14ac:dyDescent="0.3">
      <c r="A100" s="116"/>
      <c r="F100" s="144"/>
      <c r="G100" s="42"/>
      <c r="I100" s="49"/>
      <c r="J100" s="55"/>
      <c r="L100" s="77"/>
      <c r="M100" s="78" t="s">
        <v>263</v>
      </c>
      <c r="N100" s="57">
        <f>+N98</f>
        <v>5</v>
      </c>
      <c r="O100" s="57">
        <f>N100</f>
        <v>5</v>
      </c>
    </row>
    <row r="101" spans="1:15" ht="13.5" customHeight="1" thickTop="1" x14ac:dyDescent="0.25">
      <c r="A101" s="133"/>
      <c r="B101" s="114"/>
      <c r="C101" s="88"/>
      <c r="D101" s="88"/>
      <c r="E101" s="117"/>
      <c r="F101" s="134"/>
      <c r="G101" s="135"/>
      <c r="H101" s="136"/>
      <c r="I101" s="107"/>
      <c r="J101" s="107"/>
      <c r="K101" s="107"/>
      <c r="L101" s="107"/>
      <c r="M101" s="107"/>
      <c r="N101" s="121"/>
      <c r="O101" s="115"/>
    </row>
    <row r="102" spans="1:15" ht="13.5" customHeight="1" thickBot="1" x14ac:dyDescent="0.3">
      <c r="A102" s="27">
        <v>14</v>
      </c>
      <c r="B102" s="255" t="s">
        <v>31</v>
      </c>
      <c r="C102" s="256"/>
      <c r="D102" s="256"/>
      <c r="E102" s="257"/>
      <c r="F102" s="18" t="s">
        <v>183</v>
      </c>
      <c r="G102" s="19" t="s">
        <v>17</v>
      </c>
      <c r="H102" s="90"/>
      <c r="N102" s="56"/>
      <c r="O102" s="116"/>
    </row>
    <row r="103" spans="1:15" ht="13.5" customHeight="1" thickTop="1" thickBot="1" x14ac:dyDescent="0.3">
      <c r="A103" s="39"/>
      <c r="B103" s="258"/>
      <c r="C103" s="259"/>
      <c r="D103" s="259"/>
      <c r="E103" s="260"/>
      <c r="F103" s="111"/>
      <c r="G103" s="112"/>
      <c r="H103" s="110"/>
      <c r="I103" s="15"/>
      <c r="J103" s="16"/>
      <c r="K103" s="72">
        <v>1</v>
      </c>
      <c r="L103" s="50" t="s">
        <v>17</v>
      </c>
      <c r="M103" s="110"/>
      <c r="N103" s="73">
        <f>K103</f>
        <v>1</v>
      </c>
      <c r="O103" s="20"/>
    </row>
    <row r="104" spans="1:15" ht="28.5" customHeight="1" thickTop="1" thickBot="1" x14ac:dyDescent="0.3">
      <c r="A104" s="39"/>
      <c r="B104" s="258"/>
      <c r="C104" s="259"/>
      <c r="D104" s="259"/>
      <c r="E104" s="260"/>
      <c r="F104" s="111"/>
      <c r="G104" s="112"/>
      <c r="H104" s="110"/>
      <c r="N104" s="56"/>
      <c r="O104" s="44"/>
    </row>
    <row r="105" spans="1:15" ht="13.5" customHeight="1" thickTop="1" thickBot="1" x14ac:dyDescent="0.3">
      <c r="A105" s="116"/>
      <c r="C105" s="7" t="s">
        <v>26</v>
      </c>
      <c r="F105" s="144"/>
      <c r="G105" s="42"/>
      <c r="I105" s="49"/>
      <c r="J105" s="55"/>
      <c r="L105" s="77"/>
      <c r="M105" s="78" t="s">
        <v>264</v>
      </c>
      <c r="N105" s="57">
        <f>+N103</f>
        <v>1</v>
      </c>
      <c r="O105" s="57">
        <v>1</v>
      </c>
    </row>
    <row r="106" spans="1:15" ht="13.5" customHeight="1" thickTop="1" x14ac:dyDescent="0.25">
      <c r="A106" s="133"/>
      <c r="B106" s="114"/>
      <c r="C106" s="88"/>
      <c r="D106" s="88"/>
      <c r="E106" s="117"/>
      <c r="F106" s="134"/>
      <c r="G106" s="135"/>
      <c r="H106" s="136"/>
      <c r="I106" s="107"/>
      <c r="J106" s="107"/>
      <c r="K106" s="107"/>
      <c r="L106" s="107"/>
      <c r="M106" s="107"/>
      <c r="N106" s="121"/>
      <c r="O106" s="115"/>
    </row>
    <row r="107" spans="1:15" ht="72.75" customHeight="1" thickBot="1" x14ac:dyDescent="0.3">
      <c r="A107" s="27">
        <v>15</v>
      </c>
      <c r="B107" s="250" t="s">
        <v>32</v>
      </c>
      <c r="C107" s="251"/>
      <c r="D107" s="251"/>
      <c r="E107" s="252"/>
      <c r="F107" s="18" t="s">
        <v>184</v>
      </c>
      <c r="G107" s="19" t="s">
        <v>17</v>
      </c>
      <c r="H107" s="90"/>
      <c r="N107" s="56"/>
      <c r="O107" s="116"/>
    </row>
    <row r="108" spans="1:15" ht="13.5" customHeight="1" thickTop="1" thickBot="1" x14ac:dyDescent="0.3">
      <c r="A108" s="39"/>
      <c r="B108" s="130"/>
      <c r="C108" s="7" t="s">
        <v>26</v>
      </c>
      <c r="D108" s="90"/>
      <c r="E108" s="131"/>
      <c r="F108" s="111"/>
      <c r="G108" s="112"/>
      <c r="H108" s="110"/>
      <c r="I108" s="15"/>
      <c r="J108" s="16"/>
      <c r="K108" s="72">
        <v>3</v>
      </c>
      <c r="L108" s="50" t="s">
        <v>17</v>
      </c>
      <c r="M108" s="110"/>
      <c r="N108" s="73">
        <f>K108</f>
        <v>3</v>
      </c>
      <c r="O108" s="20"/>
    </row>
    <row r="109" spans="1:15" ht="13.5" customHeight="1" thickTop="1" thickBot="1" x14ac:dyDescent="0.3">
      <c r="A109" s="39"/>
      <c r="D109" s="58"/>
      <c r="E109" s="123"/>
      <c r="F109" s="111"/>
      <c r="G109" s="112"/>
      <c r="H109" s="110"/>
      <c r="N109" s="56"/>
      <c r="O109" s="44"/>
    </row>
    <row r="110" spans="1:15" ht="13.5" customHeight="1" thickTop="1" thickBot="1" x14ac:dyDescent="0.3">
      <c r="A110" s="116"/>
      <c r="F110" s="144"/>
      <c r="G110" s="42"/>
      <c r="I110" s="49"/>
      <c r="J110" s="55"/>
      <c r="L110" s="77"/>
      <c r="M110" s="78" t="s">
        <v>265</v>
      </c>
      <c r="N110" s="57">
        <f>+N108</f>
        <v>3</v>
      </c>
      <c r="O110" s="57">
        <v>3</v>
      </c>
    </row>
    <row r="111" spans="1:15" ht="13.5" customHeight="1" thickTop="1" x14ac:dyDescent="0.25">
      <c r="A111" s="133"/>
      <c r="B111" s="114"/>
      <c r="C111" s="88"/>
      <c r="D111" s="88"/>
      <c r="E111" s="117"/>
      <c r="F111" s="134"/>
      <c r="G111" s="135"/>
      <c r="H111" s="136"/>
      <c r="I111" s="107"/>
      <c r="J111" s="107"/>
      <c r="K111" s="107"/>
      <c r="L111" s="107"/>
      <c r="M111" s="107"/>
      <c r="N111" s="121"/>
      <c r="O111" s="115"/>
    </row>
    <row r="112" spans="1:15" ht="13.5" customHeight="1" thickBot="1" x14ac:dyDescent="0.3">
      <c r="A112" s="27">
        <v>16</v>
      </c>
      <c r="B112" s="255" t="s">
        <v>33</v>
      </c>
      <c r="C112" s="256"/>
      <c r="D112" s="256"/>
      <c r="E112" s="257"/>
      <c r="F112" s="18" t="s">
        <v>185</v>
      </c>
      <c r="G112" s="19" t="s">
        <v>17</v>
      </c>
      <c r="H112" s="90"/>
      <c r="N112" s="56"/>
      <c r="O112" s="116"/>
    </row>
    <row r="113" spans="1:15" ht="28.5" customHeight="1" thickTop="1" thickBot="1" x14ac:dyDescent="0.3">
      <c r="A113" s="39"/>
      <c r="B113" s="258"/>
      <c r="C113" s="259"/>
      <c r="D113" s="259"/>
      <c r="E113" s="260"/>
      <c r="F113" s="111"/>
      <c r="G113" s="112"/>
      <c r="H113" s="110"/>
      <c r="I113" s="15"/>
      <c r="J113" s="16"/>
      <c r="K113" s="72">
        <v>5</v>
      </c>
      <c r="L113" s="50" t="s">
        <v>17</v>
      </c>
      <c r="M113" s="110"/>
      <c r="N113" s="73">
        <f>K113</f>
        <v>5</v>
      </c>
      <c r="O113" s="20"/>
    </row>
    <row r="114" spans="1:15" ht="13.5" customHeight="1" thickTop="1" thickBot="1" x14ac:dyDescent="0.3">
      <c r="A114" s="39"/>
      <c r="C114" s="7" t="s">
        <v>26</v>
      </c>
      <c r="D114" s="58"/>
      <c r="E114" s="123"/>
      <c r="F114" s="111"/>
      <c r="G114" s="112"/>
      <c r="H114" s="110"/>
      <c r="N114" s="56"/>
      <c r="O114" s="44"/>
    </row>
    <row r="115" spans="1:15" ht="13.5" customHeight="1" thickTop="1" thickBot="1" x14ac:dyDescent="0.3">
      <c r="A115" s="116"/>
      <c r="F115" s="144"/>
      <c r="G115" s="42"/>
      <c r="I115" s="49"/>
      <c r="J115" s="55"/>
      <c r="L115" s="77"/>
      <c r="M115" s="78" t="s">
        <v>266</v>
      </c>
      <c r="N115" s="57">
        <f>+N113</f>
        <v>5</v>
      </c>
      <c r="O115" s="57">
        <f>N115</f>
        <v>5</v>
      </c>
    </row>
    <row r="116" spans="1:15" ht="13.5" customHeight="1" thickTop="1" x14ac:dyDescent="0.25">
      <c r="A116" s="116"/>
      <c r="F116" s="173"/>
      <c r="G116" s="174"/>
      <c r="H116" s="167"/>
      <c r="I116" s="152"/>
      <c r="J116" s="153"/>
      <c r="K116" s="167"/>
      <c r="L116" s="156"/>
      <c r="M116" s="175"/>
      <c r="N116" s="176"/>
      <c r="O116" s="176"/>
    </row>
    <row r="117" spans="1:15" ht="13.5" customHeight="1" thickBot="1" x14ac:dyDescent="0.3">
      <c r="A117" s="62">
        <v>17</v>
      </c>
      <c r="B117" s="255" t="s">
        <v>34</v>
      </c>
      <c r="C117" s="256"/>
      <c r="D117" s="256"/>
      <c r="E117" s="257"/>
      <c r="F117" s="18" t="s">
        <v>186</v>
      </c>
      <c r="G117" s="19" t="s">
        <v>17</v>
      </c>
      <c r="H117" s="90"/>
      <c r="N117" s="56"/>
      <c r="O117" s="116"/>
    </row>
    <row r="118" spans="1:15" ht="28.5" customHeight="1" thickTop="1" thickBot="1" x14ac:dyDescent="0.3">
      <c r="A118" s="39"/>
      <c r="B118" s="258"/>
      <c r="C118" s="259"/>
      <c r="D118" s="259"/>
      <c r="E118" s="260"/>
      <c r="F118" s="111"/>
      <c r="G118" s="112"/>
      <c r="H118" s="110"/>
      <c r="I118" s="15"/>
      <c r="J118" s="16"/>
      <c r="K118" s="72">
        <v>4</v>
      </c>
      <c r="L118" s="50" t="s">
        <v>17</v>
      </c>
      <c r="M118" s="110"/>
      <c r="N118" s="73">
        <f>K118</f>
        <v>4</v>
      </c>
      <c r="O118" s="20"/>
    </row>
    <row r="119" spans="1:15" ht="13.5" customHeight="1" thickTop="1" thickBot="1" x14ac:dyDescent="0.3">
      <c r="A119" s="39"/>
      <c r="C119" s="7" t="s">
        <v>26</v>
      </c>
      <c r="D119" s="148"/>
      <c r="E119" s="149"/>
      <c r="F119" s="111"/>
      <c r="G119" s="112"/>
      <c r="H119" s="110"/>
      <c r="N119" s="56"/>
      <c r="O119" s="44"/>
    </row>
    <row r="120" spans="1:15" ht="13.5" customHeight="1" thickTop="1" thickBot="1" x14ac:dyDescent="0.3">
      <c r="A120" s="116"/>
      <c r="F120" s="144"/>
      <c r="G120" s="42"/>
      <c r="I120" s="49"/>
      <c r="J120" s="55"/>
      <c r="L120" s="77"/>
      <c r="M120" s="78" t="s">
        <v>267</v>
      </c>
      <c r="N120" s="57">
        <f>+N118</f>
        <v>4</v>
      </c>
      <c r="O120" s="57">
        <v>4</v>
      </c>
    </row>
    <row r="121" spans="1:15" ht="13.5" customHeight="1" thickTop="1" x14ac:dyDescent="0.25">
      <c r="A121" s="96"/>
      <c r="B121" s="114"/>
      <c r="C121" s="119"/>
      <c r="D121" s="119"/>
      <c r="E121" s="119"/>
      <c r="F121" s="105"/>
      <c r="G121" s="106"/>
      <c r="H121" s="107"/>
      <c r="I121" s="107"/>
      <c r="J121" s="107"/>
      <c r="K121" s="107"/>
      <c r="L121" s="177"/>
      <c r="M121" s="177"/>
      <c r="N121" s="178"/>
      <c r="O121" s="179"/>
    </row>
    <row r="122" spans="1:15" ht="13.5" customHeight="1" thickBot="1" x14ac:dyDescent="0.3">
      <c r="A122" s="171">
        <v>18</v>
      </c>
      <c r="B122" s="255" t="s">
        <v>221</v>
      </c>
      <c r="C122" s="256"/>
      <c r="D122" s="256"/>
      <c r="E122" s="257"/>
      <c r="F122" s="18" t="s">
        <v>187</v>
      </c>
      <c r="G122" s="19" t="s">
        <v>17</v>
      </c>
      <c r="H122" s="90"/>
      <c r="N122" s="56"/>
      <c r="O122" s="116"/>
    </row>
    <row r="123" spans="1:15" ht="13.5" customHeight="1" thickTop="1" thickBot="1" x14ac:dyDescent="0.3">
      <c r="A123" s="39"/>
      <c r="B123" s="258"/>
      <c r="C123" s="259"/>
      <c r="D123" s="259"/>
      <c r="E123" s="260"/>
      <c r="F123" s="111"/>
      <c r="G123" s="112"/>
      <c r="H123" s="110"/>
      <c r="I123" s="15"/>
      <c r="J123" s="16" t="s">
        <v>164</v>
      </c>
      <c r="K123" s="72">
        <f>3*5</f>
        <v>15</v>
      </c>
      <c r="L123" s="50" t="s">
        <v>17</v>
      </c>
      <c r="M123" s="110"/>
      <c r="N123" s="73">
        <f>K123</f>
        <v>15</v>
      </c>
      <c r="O123" s="20"/>
    </row>
    <row r="124" spans="1:15" ht="13.5" customHeight="1" thickTop="1" thickBot="1" x14ac:dyDescent="0.3">
      <c r="A124" s="39"/>
      <c r="C124" s="7" t="s">
        <v>26</v>
      </c>
      <c r="D124" s="148"/>
      <c r="E124" s="149"/>
      <c r="F124" s="111"/>
      <c r="G124" s="112"/>
      <c r="H124" s="110"/>
      <c r="N124" s="56"/>
      <c r="O124" s="44"/>
    </row>
    <row r="125" spans="1:15" ht="13.5" customHeight="1" thickTop="1" thickBot="1" x14ac:dyDescent="0.3">
      <c r="A125" s="116"/>
      <c r="F125" s="144"/>
      <c r="G125" s="42"/>
      <c r="I125" s="49"/>
      <c r="J125" s="55"/>
      <c r="L125" s="77"/>
      <c r="M125" s="78" t="s">
        <v>268</v>
      </c>
      <c r="N125" s="57">
        <f>+N123</f>
        <v>15</v>
      </c>
      <c r="O125" s="57">
        <f>N125</f>
        <v>15</v>
      </c>
    </row>
    <row r="126" spans="1:15" ht="13.5" customHeight="1" thickTop="1" x14ac:dyDescent="0.25">
      <c r="A126" s="96"/>
      <c r="B126" s="114"/>
      <c r="C126" s="119"/>
      <c r="D126" s="119"/>
      <c r="E126" s="119"/>
      <c r="F126" s="105"/>
      <c r="G126" s="106"/>
      <c r="H126" s="107"/>
      <c r="I126" s="107"/>
      <c r="J126" s="107"/>
      <c r="K126" s="107"/>
      <c r="L126" s="177"/>
      <c r="M126" s="177"/>
      <c r="N126" s="178"/>
      <c r="O126" s="179"/>
    </row>
    <row r="127" spans="1:15" ht="13.5" customHeight="1" thickBot="1" x14ac:dyDescent="0.3">
      <c r="A127" s="171">
        <v>19</v>
      </c>
      <c r="B127" s="255" t="s">
        <v>215</v>
      </c>
      <c r="C127" s="256"/>
      <c r="D127" s="256"/>
      <c r="E127" s="257"/>
      <c r="F127" s="18" t="s">
        <v>188</v>
      </c>
      <c r="G127" s="19" t="s">
        <v>17</v>
      </c>
      <c r="H127" s="90"/>
      <c r="N127" s="56"/>
      <c r="O127" s="116"/>
    </row>
    <row r="128" spans="1:15" ht="13.5" customHeight="1" thickTop="1" thickBot="1" x14ac:dyDescent="0.3">
      <c r="A128" s="39"/>
      <c r="B128" s="258"/>
      <c r="C128" s="259"/>
      <c r="D128" s="259"/>
      <c r="E128" s="260"/>
      <c r="F128" s="111"/>
      <c r="G128" s="112"/>
      <c r="H128" s="110"/>
      <c r="I128" s="15"/>
      <c r="J128" s="16"/>
      <c r="K128" s="72">
        <v>5</v>
      </c>
      <c r="L128" s="50" t="s">
        <v>17</v>
      </c>
      <c r="M128" s="110"/>
      <c r="N128" s="73">
        <f>K128</f>
        <v>5</v>
      </c>
      <c r="O128" s="20"/>
    </row>
    <row r="129" spans="1:15" ht="13.5" customHeight="1" thickTop="1" thickBot="1" x14ac:dyDescent="0.3">
      <c r="A129" s="39"/>
      <c r="C129" s="7" t="s">
        <v>26</v>
      </c>
      <c r="D129" s="148"/>
      <c r="E129" s="149"/>
      <c r="F129" s="111"/>
      <c r="G129" s="112"/>
      <c r="H129" s="110"/>
      <c r="N129" s="56"/>
      <c r="O129" s="44"/>
    </row>
    <row r="130" spans="1:15" ht="13.5" customHeight="1" thickTop="1" thickBot="1" x14ac:dyDescent="0.3">
      <c r="A130" s="116"/>
      <c r="F130" s="144"/>
      <c r="G130" s="42"/>
      <c r="I130" s="49"/>
      <c r="J130" s="55"/>
      <c r="L130" s="77"/>
      <c r="M130" s="78" t="s">
        <v>269</v>
      </c>
      <c r="N130" s="57">
        <f>+N128</f>
        <v>5</v>
      </c>
      <c r="O130" s="57">
        <f>N130</f>
        <v>5</v>
      </c>
    </row>
    <row r="131" spans="1:15" ht="13.5" customHeight="1" thickTop="1" x14ac:dyDescent="0.25">
      <c r="A131" s="96"/>
      <c r="B131" s="114"/>
      <c r="C131" s="119"/>
      <c r="D131" s="119"/>
      <c r="E131" s="119"/>
      <c r="F131" s="105"/>
      <c r="G131" s="106"/>
      <c r="H131" s="107"/>
      <c r="I131" s="107"/>
      <c r="J131" s="107"/>
      <c r="K131" s="107"/>
      <c r="L131" s="177"/>
      <c r="M131" s="177"/>
      <c r="N131" s="178"/>
      <c r="O131" s="179"/>
    </row>
    <row r="132" spans="1:15" ht="13.5" customHeight="1" thickBot="1" x14ac:dyDescent="0.3">
      <c r="A132" s="183">
        <v>20</v>
      </c>
      <c r="B132" s="255" t="s">
        <v>249</v>
      </c>
      <c r="C132" s="256"/>
      <c r="D132" s="256"/>
      <c r="E132" s="257"/>
      <c r="F132" s="18" t="s">
        <v>189</v>
      </c>
      <c r="G132" s="19" t="s">
        <v>16</v>
      </c>
      <c r="H132" s="90"/>
      <c r="N132" s="56"/>
      <c r="O132" s="116"/>
    </row>
    <row r="133" spans="1:15" ht="13.5" customHeight="1" thickTop="1" thickBot="1" x14ac:dyDescent="0.3">
      <c r="A133" s="39"/>
      <c r="B133" s="258"/>
      <c r="C133" s="259"/>
      <c r="D133" s="259"/>
      <c r="E133" s="260"/>
      <c r="F133" s="111"/>
      <c r="G133" s="112"/>
      <c r="H133" s="110"/>
      <c r="I133" s="15"/>
      <c r="J133" s="16"/>
      <c r="K133" s="72">
        <v>40</v>
      </c>
      <c r="L133" s="50" t="s">
        <v>16</v>
      </c>
      <c r="M133" s="110"/>
      <c r="N133" s="73">
        <f>K133</f>
        <v>40</v>
      </c>
      <c r="O133" s="20"/>
    </row>
    <row r="134" spans="1:15" ht="12.95" customHeight="1" thickTop="1" thickBot="1" x14ac:dyDescent="0.3">
      <c r="A134" s="39"/>
      <c r="C134" s="7"/>
      <c r="D134" s="148"/>
      <c r="E134" s="149"/>
      <c r="F134" s="111"/>
      <c r="G134" s="112"/>
      <c r="H134" s="110"/>
      <c r="N134" s="56"/>
      <c r="O134" s="44"/>
    </row>
    <row r="135" spans="1:15" ht="12.95" customHeight="1" thickTop="1" thickBot="1" x14ac:dyDescent="0.3">
      <c r="A135" s="116"/>
      <c r="F135" s="144"/>
      <c r="G135" s="42"/>
      <c r="I135" s="49"/>
      <c r="J135" s="55"/>
      <c r="L135" s="77"/>
      <c r="M135" s="78" t="s">
        <v>270</v>
      </c>
      <c r="N135" s="57">
        <f>+N133</f>
        <v>40</v>
      </c>
      <c r="O135" s="57">
        <f>N135</f>
        <v>40</v>
      </c>
    </row>
    <row r="136" spans="1:15" ht="12.95" customHeight="1" thickTop="1" x14ac:dyDescent="0.25">
      <c r="A136" s="96"/>
      <c r="B136" s="114"/>
      <c r="C136" s="119"/>
      <c r="D136" s="119"/>
      <c r="E136" s="119"/>
      <c r="F136" s="105"/>
      <c r="G136" s="106"/>
      <c r="H136" s="107"/>
      <c r="I136" s="107"/>
      <c r="J136" s="107"/>
      <c r="K136" s="107"/>
      <c r="L136" s="177"/>
      <c r="M136" s="177"/>
      <c r="N136" s="178"/>
      <c r="O136" s="179"/>
    </row>
    <row r="137" spans="1:15" ht="12.95" customHeight="1" x14ac:dyDescent="0.25">
      <c r="A137" s="8"/>
      <c r="B137" s="143"/>
      <c r="C137" s="148"/>
      <c r="D137" s="148"/>
      <c r="E137" s="148"/>
      <c r="F137" s="110"/>
      <c r="G137" s="110"/>
      <c r="H137" s="110"/>
      <c r="I137" s="110"/>
      <c r="J137" s="110"/>
      <c r="K137" s="110"/>
      <c r="L137" s="110"/>
      <c r="M137" s="110"/>
      <c r="N137" s="110"/>
      <c r="O137" s="8"/>
    </row>
    <row r="138" spans="1:15" ht="12.95" customHeight="1" x14ac:dyDescent="0.25">
      <c r="A138" s="8"/>
      <c r="B138" s="143"/>
      <c r="C138" s="148"/>
      <c r="D138" s="148"/>
      <c r="E138" s="148"/>
      <c r="F138" s="110"/>
      <c r="G138" s="110"/>
      <c r="H138" s="110"/>
      <c r="I138" s="110"/>
      <c r="J138" s="110"/>
      <c r="K138" s="110"/>
      <c r="L138" s="110"/>
      <c r="M138" s="110"/>
      <c r="N138" s="110"/>
      <c r="O138" s="8"/>
    </row>
    <row r="139" spans="1:15" ht="12.95" customHeight="1" x14ac:dyDescent="0.3">
      <c r="A139" s="8"/>
      <c r="B139" s="7"/>
      <c r="C139" s="7"/>
      <c r="D139" s="7"/>
      <c r="F139" s="15"/>
      <c r="G139" s="15"/>
      <c r="H139" s="15"/>
      <c r="I139" s="15"/>
      <c r="J139" s="15"/>
      <c r="K139" s="15"/>
      <c r="L139" s="11" t="s">
        <v>23</v>
      </c>
      <c r="M139" s="22"/>
      <c r="N139" s="7"/>
      <c r="O139" s="8"/>
    </row>
    <row r="140" spans="1:15" ht="12.95" customHeight="1" x14ac:dyDescent="0.3">
      <c r="A140" s="8"/>
      <c r="B140" s="7"/>
      <c r="C140" s="7"/>
      <c r="D140" s="7"/>
      <c r="E140" s="29" t="s">
        <v>250</v>
      </c>
      <c r="F140" s="15"/>
      <c r="G140" s="15"/>
      <c r="H140" s="15"/>
      <c r="I140" s="15"/>
      <c r="J140" s="15"/>
      <c r="K140" s="15"/>
      <c r="L140" s="12" t="s">
        <v>24</v>
      </c>
      <c r="M140" s="15"/>
      <c r="N140" s="7"/>
      <c r="O140" s="8"/>
    </row>
    <row r="141" spans="1:15" ht="12.95" customHeight="1" x14ac:dyDescent="0.3">
      <c r="A141" s="8"/>
      <c r="B141" s="7"/>
      <c r="C141" s="7"/>
      <c r="D141" s="7"/>
      <c r="E141" s="1"/>
      <c r="F141" s="15"/>
      <c r="G141" s="15"/>
      <c r="H141" s="15"/>
      <c r="I141" s="15"/>
      <c r="J141" s="15"/>
      <c r="K141" s="15"/>
      <c r="L141" s="11" t="s">
        <v>22</v>
      </c>
      <c r="M141" s="15"/>
      <c r="N141" s="7"/>
      <c r="O141" s="8"/>
    </row>
    <row r="142" spans="1:15" ht="12.95" customHeight="1" x14ac:dyDescent="0.3">
      <c r="A142" s="8"/>
      <c r="B142" s="7"/>
      <c r="C142" s="7"/>
      <c r="D142" s="7"/>
      <c r="E142" s="1"/>
      <c r="F142" s="15"/>
      <c r="G142" s="15"/>
      <c r="H142" s="15"/>
      <c r="I142" s="15"/>
      <c r="J142" s="15"/>
      <c r="K142" s="15"/>
      <c r="L142" s="12" t="s">
        <v>202</v>
      </c>
      <c r="M142" s="15"/>
      <c r="N142" s="7"/>
      <c r="O142" s="8"/>
    </row>
    <row r="143" spans="1:15" ht="12.95" customHeight="1" x14ac:dyDescent="0.3">
      <c r="A143" s="8"/>
      <c r="B143" s="7"/>
      <c r="C143" s="7"/>
      <c r="D143" s="22"/>
      <c r="E143" s="11" t="s">
        <v>239</v>
      </c>
      <c r="F143" s="15"/>
      <c r="G143" s="23"/>
      <c r="H143" s="15"/>
      <c r="I143" s="15"/>
      <c r="J143" s="15"/>
      <c r="K143" s="15"/>
      <c r="L143" s="2"/>
      <c r="M143" s="15"/>
      <c r="N143" s="7"/>
      <c r="O143" s="8"/>
    </row>
    <row r="144" spans="1:15" ht="12.95" customHeight="1" x14ac:dyDescent="0.3">
      <c r="A144" s="8"/>
      <c r="B144" s="7"/>
      <c r="C144" s="7"/>
      <c r="D144" s="22"/>
      <c r="E144" s="29" t="s">
        <v>240</v>
      </c>
      <c r="F144" s="15"/>
      <c r="G144" s="15"/>
      <c r="H144" s="23"/>
      <c r="I144" s="15"/>
      <c r="J144" s="15"/>
      <c r="K144" s="15"/>
      <c r="L144" s="2"/>
      <c r="M144" s="15"/>
      <c r="N144" s="7"/>
      <c r="O144" s="8"/>
    </row>
    <row r="145" spans="1:15" ht="12.95" customHeight="1" x14ac:dyDescent="0.3">
      <c r="A145" s="8"/>
      <c r="B145" s="7"/>
      <c r="C145" s="7"/>
      <c r="D145" s="7"/>
      <c r="F145" s="7"/>
      <c r="G145" s="7"/>
      <c r="H145" s="7"/>
      <c r="I145" s="7"/>
      <c r="J145" s="7"/>
      <c r="K145" s="7"/>
      <c r="L145" s="2"/>
      <c r="M145" s="7"/>
      <c r="N145" s="7"/>
      <c r="O145" s="8"/>
    </row>
    <row r="146" spans="1:15" ht="12.95" customHeight="1" x14ac:dyDescent="0.25">
      <c r="A146" s="8"/>
      <c r="B146" s="7"/>
      <c r="C146" s="7"/>
      <c r="D146" s="7"/>
      <c r="F146" s="7"/>
      <c r="G146" s="7"/>
      <c r="H146" s="7"/>
      <c r="I146" s="7"/>
      <c r="J146" s="7"/>
      <c r="K146" s="7"/>
      <c r="L146" s="11" t="s">
        <v>244</v>
      </c>
      <c r="M146" s="7"/>
      <c r="N146" s="7"/>
      <c r="O146" s="8"/>
    </row>
    <row r="147" spans="1:15" ht="12.95" customHeight="1" x14ac:dyDescent="0.3">
      <c r="A147" s="8"/>
      <c r="B147" s="7"/>
      <c r="C147" s="7"/>
      <c r="D147" s="7"/>
      <c r="E147" s="289" t="s">
        <v>241</v>
      </c>
      <c r="F147" s="290"/>
      <c r="G147" s="7"/>
      <c r="H147" s="7"/>
      <c r="I147" s="7"/>
      <c r="J147" s="7"/>
      <c r="K147" s="7"/>
      <c r="L147" s="29" t="s">
        <v>245</v>
      </c>
      <c r="M147" s="7"/>
      <c r="N147" s="7"/>
      <c r="O147" s="8"/>
    </row>
    <row r="148" spans="1:15" ht="12.95" customHeight="1" x14ac:dyDescent="0.3">
      <c r="A148" s="8"/>
      <c r="B148" s="7"/>
      <c r="C148" s="7"/>
      <c r="D148" s="291" t="s">
        <v>225</v>
      </c>
      <c r="E148" s="292"/>
      <c r="F148" s="292"/>
      <c r="G148" s="292"/>
      <c r="H148" s="7"/>
      <c r="I148" s="7"/>
      <c r="J148" s="7"/>
      <c r="K148" s="7"/>
      <c r="L148" s="29"/>
      <c r="M148" s="7"/>
      <c r="N148" s="7"/>
      <c r="O148" s="8"/>
    </row>
    <row r="149" spans="1:15" ht="12.95" customHeight="1" x14ac:dyDescent="0.3">
      <c r="A149" s="8"/>
      <c r="B149" s="7"/>
      <c r="C149" s="7"/>
      <c r="D149" s="7"/>
      <c r="F149" s="7"/>
      <c r="G149" s="7"/>
      <c r="H149" s="7"/>
      <c r="I149" s="7"/>
      <c r="J149" s="7"/>
      <c r="K149" s="7"/>
      <c r="L149" s="29"/>
      <c r="M149" s="7"/>
      <c r="N149" s="7"/>
      <c r="O149" s="8"/>
    </row>
    <row r="150" spans="1:15" x14ac:dyDescent="0.25">
      <c r="A150" s="8"/>
      <c r="B150" s="7"/>
      <c r="C150" s="7"/>
      <c r="D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x14ac:dyDescent="0.25">
      <c r="A151" s="8"/>
      <c r="B151" s="7"/>
      <c r="C151" s="7"/>
      <c r="D151" s="7"/>
      <c r="E151" s="12" t="s">
        <v>242</v>
      </c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4.25" x14ac:dyDescent="0.25">
      <c r="A152" s="8"/>
      <c r="B152" s="7"/>
      <c r="C152" s="7"/>
      <c r="D152" s="7"/>
      <c r="E152" s="30" t="s">
        <v>243</v>
      </c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x14ac:dyDescent="0.25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x14ac:dyDescent="0.25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</sheetData>
  <mergeCells count="38">
    <mergeCell ref="E147:F147"/>
    <mergeCell ref="D148:G148"/>
    <mergeCell ref="L1:O2"/>
    <mergeCell ref="B26:E29"/>
    <mergeCell ref="B97:E98"/>
    <mergeCell ref="B102:E104"/>
    <mergeCell ref="B93:E93"/>
    <mergeCell ref="H82:J82"/>
    <mergeCell ref="I87:J87"/>
    <mergeCell ref="H13:M13"/>
    <mergeCell ref="B13:E13"/>
    <mergeCell ref="B16:E17"/>
    <mergeCell ref="B117:E118"/>
    <mergeCell ref="H33:J34"/>
    <mergeCell ref="H36:J37"/>
    <mergeCell ref="H43:J43"/>
    <mergeCell ref="I48:J48"/>
    <mergeCell ref="I55:J55"/>
    <mergeCell ref="I64:J64"/>
    <mergeCell ref="I68:J68"/>
    <mergeCell ref="I75:J75"/>
    <mergeCell ref="B73:E78"/>
    <mergeCell ref="B81:E84"/>
    <mergeCell ref="B32:E35"/>
    <mergeCell ref="B87:E89"/>
    <mergeCell ref="B40:E43"/>
    <mergeCell ref="B47:E50"/>
    <mergeCell ref="B19:E20"/>
    <mergeCell ref="B22:E23"/>
    <mergeCell ref="B54:E58"/>
    <mergeCell ref="B62:E62"/>
    <mergeCell ref="B67:E70"/>
    <mergeCell ref="B107:E107"/>
    <mergeCell ref="H81:J81"/>
    <mergeCell ref="B132:E133"/>
    <mergeCell ref="B122:E123"/>
    <mergeCell ref="B127:E128"/>
    <mergeCell ref="B112:E113"/>
  </mergeCells>
  <pageMargins left="0.47244094488188981" right="0.31496062992125984" top="0.59055118110236227" bottom="0.55118110236220474" header="0.27559055118110237" footer="0.27559055118110237"/>
  <pageSetup paperSize="8" orientation="landscape" r:id="rId1"/>
  <headerFooter>
    <oddHeader>&amp;C&amp;"Book Antiqua,Έντονα Πλάγια"&amp;8&amp;A&amp;R&amp;"Book Antiqua,Έντονα Πλάγια"&amp;10Σελίδα &amp;P</oddHeader>
    <oddFooter xml:space="preserve">&amp;L&amp;"Book Antiqua,Έντονα Πλάγια"&amp;7«ΑΝΑΠΛΑΣΗ ΠΛΑΤΕΙΑΣ ΚΑΙ ΔΙΑΜΟΡΦΩΣΗ ΟΔΟΥ ΣΤΟ  Ο.Τ. 35 Δ.Δ. ΝΙΨΑΣ»&amp;R&amp;"Bookman Old Style,Πλάγια γραφή"&amp;8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4"/>
  <sheetViews>
    <sheetView topLeftCell="A31" zoomScale="130" zoomScaleNormal="130" workbookViewId="0">
      <selection activeCell="H44" sqref="H44"/>
    </sheetView>
  </sheetViews>
  <sheetFormatPr defaultRowHeight="12.75" x14ac:dyDescent="0.25"/>
  <cols>
    <col min="1" max="1" width="4.7109375" style="28" customWidth="1"/>
    <col min="2" max="2" width="41.7109375" style="28" customWidth="1"/>
    <col min="3" max="3" width="17" style="28" customWidth="1"/>
    <col min="4" max="4" width="9.140625" style="28" customWidth="1"/>
    <col min="5" max="5" width="10.28515625" style="28" customWidth="1"/>
    <col min="6" max="6" width="10.140625" style="28" customWidth="1"/>
    <col min="7" max="7" width="7.5703125" style="28" customWidth="1"/>
    <col min="8" max="8" width="8.42578125" style="28" customWidth="1"/>
    <col min="9" max="9" width="10.7109375" style="28" customWidth="1"/>
    <col min="10" max="10" width="12.5703125" style="28" customWidth="1"/>
    <col min="11" max="12" width="9.140625" style="28"/>
    <col min="13" max="17" width="8.85546875" style="28"/>
    <col min="18" max="18" width="9.140625" style="28"/>
    <col min="19" max="19" width="6.5703125" style="28" customWidth="1"/>
    <col min="20" max="20" width="8.7109375" style="28" customWidth="1"/>
    <col min="21" max="21" width="8.42578125" style="28" customWidth="1"/>
    <col min="22" max="178" width="9.140625" style="28"/>
    <col min="179" max="179" width="4.28515625" style="28" customWidth="1"/>
    <col min="180" max="180" width="31.42578125" style="28" customWidth="1"/>
    <col min="181" max="181" width="6.7109375" style="28" customWidth="1"/>
    <col min="182" max="182" width="10.85546875" style="28" customWidth="1"/>
    <col min="183" max="183" width="10.28515625" style="28" customWidth="1"/>
    <col min="184" max="184" width="6.28515625" style="28" customWidth="1"/>
    <col min="185" max="185" width="11" style="28" customWidth="1"/>
    <col min="186" max="186" width="9.7109375" style="28" customWidth="1"/>
    <col min="187" max="187" width="13.42578125" style="28" customWidth="1"/>
    <col min="188" max="188" width="13" style="28" customWidth="1"/>
    <col min="189" max="434" width="9.140625" style="28"/>
    <col min="435" max="435" width="4.28515625" style="28" customWidth="1"/>
    <col min="436" max="436" width="31.42578125" style="28" customWidth="1"/>
    <col min="437" max="437" width="6.7109375" style="28" customWidth="1"/>
    <col min="438" max="438" width="10.85546875" style="28" customWidth="1"/>
    <col min="439" max="439" width="10.28515625" style="28" customWidth="1"/>
    <col min="440" max="440" width="6.28515625" style="28" customWidth="1"/>
    <col min="441" max="441" width="11" style="28" customWidth="1"/>
    <col min="442" max="442" width="9.7109375" style="28" customWidth="1"/>
    <col min="443" max="443" width="13.42578125" style="28" customWidth="1"/>
    <col min="444" max="444" width="13" style="28" customWidth="1"/>
    <col min="445" max="690" width="9.140625" style="28"/>
    <col min="691" max="691" width="4.28515625" style="28" customWidth="1"/>
    <col min="692" max="692" width="31.42578125" style="28" customWidth="1"/>
    <col min="693" max="693" width="6.7109375" style="28" customWidth="1"/>
    <col min="694" max="694" width="10.85546875" style="28" customWidth="1"/>
    <col min="695" max="695" width="10.28515625" style="28" customWidth="1"/>
    <col min="696" max="696" width="6.28515625" style="28" customWidth="1"/>
    <col min="697" max="697" width="11" style="28" customWidth="1"/>
    <col min="698" max="698" width="9.7109375" style="28" customWidth="1"/>
    <col min="699" max="699" width="13.42578125" style="28" customWidth="1"/>
    <col min="700" max="700" width="13" style="28" customWidth="1"/>
    <col min="701" max="946" width="9.140625" style="28"/>
    <col min="947" max="947" width="4.28515625" style="28" customWidth="1"/>
    <col min="948" max="948" width="31.42578125" style="28" customWidth="1"/>
    <col min="949" max="949" width="6.7109375" style="28" customWidth="1"/>
    <col min="950" max="950" width="10.85546875" style="28" customWidth="1"/>
    <col min="951" max="951" width="10.28515625" style="28" customWidth="1"/>
    <col min="952" max="952" width="6.28515625" style="28" customWidth="1"/>
    <col min="953" max="953" width="11" style="28" customWidth="1"/>
    <col min="954" max="954" width="9.7109375" style="28" customWidth="1"/>
    <col min="955" max="955" width="13.42578125" style="28" customWidth="1"/>
    <col min="956" max="956" width="13" style="28" customWidth="1"/>
    <col min="957" max="1202" width="9.140625" style="28"/>
    <col min="1203" max="1203" width="4.28515625" style="28" customWidth="1"/>
    <col min="1204" max="1204" width="31.42578125" style="28" customWidth="1"/>
    <col min="1205" max="1205" width="6.7109375" style="28" customWidth="1"/>
    <col min="1206" max="1206" width="10.85546875" style="28" customWidth="1"/>
    <col min="1207" max="1207" width="10.28515625" style="28" customWidth="1"/>
    <col min="1208" max="1208" width="6.28515625" style="28" customWidth="1"/>
    <col min="1209" max="1209" width="11" style="28" customWidth="1"/>
    <col min="1210" max="1210" width="9.7109375" style="28" customWidth="1"/>
    <col min="1211" max="1211" width="13.42578125" style="28" customWidth="1"/>
    <col min="1212" max="1212" width="13" style="28" customWidth="1"/>
    <col min="1213" max="1458" width="9.140625" style="28"/>
    <col min="1459" max="1459" width="4.28515625" style="28" customWidth="1"/>
    <col min="1460" max="1460" width="31.42578125" style="28" customWidth="1"/>
    <col min="1461" max="1461" width="6.7109375" style="28" customWidth="1"/>
    <col min="1462" max="1462" width="10.85546875" style="28" customWidth="1"/>
    <col min="1463" max="1463" width="10.28515625" style="28" customWidth="1"/>
    <col min="1464" max="1464" width="6.28515625" style="28" customWidth="1"/>
    <col min="1465" max="1465" width="11" style="28" customWidth="1"/>
    <col min="1466" max="1466" width="9.7109375" style="28" customWidth="1"/>
    <col min="1467" max="1467" width="13.42578125" style="28" customWidth="1"/>
    <col min="1468" max="1468" width="13" style="28" customWidth="1"/>
    <col min="1469" max="1714" width="9.140625" style="28"/>
    <col min="1715" max="1715" width="4.28515625" style="28" customWidth="1"/>
    <col min="1716" max="1716" width="31.42578125" style="28" customWidth="1"/>
    <col min="1717" max="1717" width="6.7109375" style="28" customWidth="1"/>
    <col min="1718" max="1718" width="10.85546875" style="28" customWidth="1"/>
    <col min="1719" max="1719" width="10.28515625" style="28" customWidth="1"/>
    <col min="1720" max="1720" width="6.28515625" style="28" customWidth="1"/>
    <col min="1721" max="1721" width="11" style="28" customWidth="1"/>
    <col min="1722" max="1722" width="9.7109375" style="28" customWidth="1"/>
    <col min="1723" max="1723" width="13.42578125" style="28" customWidth="1"/>
    <col min="1724" max="1724" width="13" style="28" customWidth="1"/>
    <col min="1725" max="1970" width="9.140625" style="28"/>
    <col min="1971" max="1971" width="4.28515625" style="28" customWidth="1"/>
    <col min="1972" max="1972" width="31.42578125" style="28" customWidth="1"/>
    <col min="1973" max="1973" width="6.7109375" style="28" customWidth="1"/>
    <col min="1974" max="1974" width="10.85546875" style="28" customWidth="1"/>
    <col min="1975" max="1975" width="10.28515625" style="28" customWidth="1"/>
    <col min="1976" max="1976" width="6.28515625" style="28" customWidth="1"/>
    <col min="1977" max="1977" width="11" style="28" customWidth="1"/>
    <col min="1978" max="1978" width="9.7109375" style="28" customWidth="1"/>
    <col min="1979" max="1979" width="13.42578125" style="28" customWidth="1"/>
    <col min="1980" max="1980" width="13" style="28" customWidth="1"/>
    <col min="1981" max="2226" width="9.140625" style="28"/>
    <col min="2227" max="2227" width="4.28515625" style="28" customWidth="1"/>
    <col min="2228" max="2228" width="31.42578125" style="28" customWidth="1"/>
    <col min="2229" max="2229" width="6.7109375" style="28" customWidth="1"/>
    <col min="2230" max="2230" width="10.85546875" style="28" customWidth="1"/>
    <col min="2231" max="2231" width="10.28515625" style="28" customWidth="1"/>
    <col min="2232" max="2232" width="6.28515625" style="28" customWidth="1"/>
    <col min="2233" max="2233" width="11" style="28" customWidth="1"/>
    <col min="2234" max="2234" width="9.7109375" style="28" customWidth="1"/>
    <col min="2235" max="2235" width="13.42578125" style="28" customWidth="1"/>
    <col min="2236" max="2236" width="13" style="28" customWidth="1"/>
    <col min="2237" max="2482" width="9.140625" style="28"/>
    <col min="2483" max="2483" width="4.28515625" style="28" customWidth="1"/>
    <col min="2484" max="2484" width="31.42578125" style="28" customWidth="1"/>
    <col min="2485" max="2485" width="6.7109375" style="28" customWidth="1"/>
    <col min="2486" max="2486" width="10.85546875" style="28" customWidth="1"/>
    <col min="2487" max="2487" width="10.28515625" style="28" customWidth="1"/>
    <col min="2488" max="2488" width="6.28515625" style="28" customWidth="1"/>
    <col min="2489" max="2489" width="11" style="28" customWidth="1"/>
    <col min="2490" max="2490" width="9.7109375" style="28" customWidth="1"/>
    <col min="2491" max="2491" width="13.42578125" style="28" customWidth="1"/>
    <col min="2492" max="2492" width="13" style="28" customWidth="1"/>
    <col min="2493" max="2738" width="9.140625" style="28"/>
    <col min="2739" max="2739" width="4.28515625" style="28" customWidth="1"/>
    <col min="2740" max="2740" width="31.42578125" style="28" customWidth="1"/>
    <col min="2741" max="2741" width="6.7109375" style="28" customWidth="1"/>
    <col min="2742" max="2742" width="10.85546875" style="28" customWidth="1"/>
    <col min="2743" max="2743" width="10.28515625" style="28" customWidth="1"/>
    <col min="2744" max="2744" width="6.28515625" style="28" customWidth="1"/>
    <col min="2745" max="2745" width="11" style="28" customWidth="1"/>
    <col min="2746" max="2746" width="9.7109375" style="28" customWidth="1"/>
    <col min="2747" max="2747" width="13.42578125" style="28" customWidth="1"/>
    <col min="2748" max="2748" width="13" style="28" customWidth="1"/>
    <col min="2749" max="2994" width="9.140625" style="28"/>
    <col min="2995" max="2995" width="4.28515625" style="28" customWidth="1"/>
    <col min="2996" max="2996" width="31.42578125" style="28" customWidth="1"/>
    <col min="2997" max="2997" width="6.7109375" style="28" customWidth="1"/>
    <col min="2998" max="2998" width="10.85546875" style="28" customWidth="1"/>
    <col min="2999" max="2999" width="10.28515625" style="28" customWidth="1"/>
    <col min="3000" max="3000" width="6.28515625" style="28" customWidth="1"/>
    <col min="3001" max="3001" width="11" style="28" customWidth="1"/>
    <col min="3002" max="3002" width="9.7109375" style="28" customWidth="1"/>
    <col min="3003" max="3003" width="13.42578125" style="28" customWidth="1"/>
    <col min="3004" max="3004" width="13" style="28" customWidth="1"/>
    <col min="3005" max="3250" width="9.140625" style="28"/>
    <col min="3251" max="3251" width="4.28515625" style="28" customWidth="1"/>
    <col min="3252" max="3252" width="31.42578125" style="28" customWidth="1"/>
    <col min="3253" max="3253" width="6.7109375" style="28" customWidth="1"/>
    <col min="3254" max="3254" width="10.85546875" style="28" customWidth="1"/>
    <col min="3255" max="3255" width="10.28515625" style="28" customWidth="1"/>
    <col min="3256" max="3256" width="6.28515625" style="28" customWidth="1"/>
    <col min="3257" max="3257" width="11" style="28" customWidth="1"/>
    <col min="3258" max="3258" width="9.7109375" style="28" customWidth="1"/>
    <col min="3259" max="3259" width="13.42578125" style="28" customWidth="1"/>
    <col min="3260" max="3260" width="13" style="28" customWidth="1"/>
    <col min="3261" max="3506" width="9.140625" style="28"/>
    <col min="3507" max="3507" width="4.28515625" style="28" customWidth="1"/>
    <col min="3508" max="3508" width="31.42578125" style="28" customWidth="1"/>
    <col min="3509" max="3509" width="6.7109375" style="28" customWidth="1"/>
    <col min="3510" max="3510" width="10.85546875" style="28" customWidth="1"/>
    <col min="3511" max="3511" width="10.28515625" style="28" customWidth="1"/>
    <col min="3512" max="3512" width="6.28515625" style="28" customWidth="1"/>
    <col min="3513" max="3513" width="11" style="28" customWidth="1"/>
    <col min="3514" max="3514" width="9.7109375" style="28" customWidth="1"/>
    <col min="3515" max="3515" width="13.42578125" style="28" customWidth="1"/>
    <col min="3516" max="3516" width="13" style="28" customWidth="1"/>
    <col min="3517" max="3762" width="9.140625" style="28"/>
    <col min="3763" max="3763" width="4.28515625" style="28" customWidth="1"/>
    <col min="3764" max="3764" width="31.42578125" style="28" customWidth="1"/>
    <col min="3765" max="3765" width="6.7109375" style="28" customWidth="1"/>
    <col min="3766" max="3766" width="10.85546875" style="28" customWidth="1"/>
    <col min="3767" max="3767" width="10.28515625" style="28" customWidth="1"/>
    <col min="3768" max="3768" width="6.28515625" style="28" customWidth="1"/>
    <col min="3769" max="3769" width="11" style="28" customWidth="1"/>
    <col min="3770" max="3770" width="9.7109375" style="28" customWidth="1"/>
    <col min="3771" max="3771" width="13.42578125" style="28" customWidth="1"/>
    <col min="3772" max="3772" width="13" style="28" customWidth="1"/>
    <col min="3773" max="4018" width="9.140625" style="28"/>
    <col min="4019" max="4019" width="4.28515625" style="28" customWidth="1"/>
    <col min="4020" max="4020" width="31.42578125" style="28" customWidth="1"/>
    <col min="4021" max="4021" width="6.7109375" style="28" customWidth="1"/>
    <col min="4022" max="4022" width="10.85546875" style="28" customWidth="1"/>
    <col min="4023" max="4023" width="10.28515625" style="28" customWidth="1"/>
    <col min="4024" max="4024" width="6.28515625" style="28" customWidth="1"/>
    <col min="4025" max="4025" width="11" style="28" customWidth="1"/>
    <col min="4026" max="4026" width="9.7109375" style="28" customWidth="1"/>
    <col min="4027" max="4027" width="13.42578125" style="28" customWidth="1"/>
    <col min="4028" max="4028" width="13" style="28" customWidth="1"/>
    <col min="4029" max="4274" width="9.140625" style="28"/>
    <col min="4275" max="4275" width="4.28515625" style="28" customWidth="1"/>
    <col min="4276" max="4276" width="31.42578125" style="28" customWidth="1"/>
    <col min="4277" max="4277" width="6.7109375" style="28" customWidth="1"/>
    <col min="4278" max="4278" width="10.85546875" style="28" customWidth="1"/>
    <col min="4279" max="4279" width="10.28515625" style="28" customWidth="1"/>
    <col min="4280" max="4280" width="6.28515625" style="28" customWidth="1"/>
    <col min="4281" max="4281" width="11" style="28" customWidth="1"/>
    <col min="4282" max="4282" width="9.7109375" style="28" customWidth="1"/>
    <col min="4283" max="4283" width="13.42578125" style="28" customWidth="1"/>
    <col min="4284" max="4284" width="13" style="28" customWidth="1"/>
    <col min="4285" max="4530" width="9.140625" style="28"/>
    <col min="4531" max="4531" width="4.28515625" style="28" customWidth="1"/>
    <col min="4532" max="4532" width="31.42578125" style="28" customWidth="1"/>
    <col min="4533" max="4533" width="6.7109375" style="28" customWidth="1"/>
    <col min="4534" max="4534" width="10.85546875" style="28" customWidth="1"/>
    <col min="4535" max="4535" width="10.28515625" style="28" customWidth="1"/>
    <col min="4536" max="4536" width="6.28515625" style="28" customWidth="1"/>
    <col min="4537" max="4537" width="11" style="28" customWidth="1"/>
    <col min="4538" max="4538" width="9.7109375" style="28" customWidth="1"/>
    <col min="4539" max="4539" width="13.42578125" style="28" customWidth="1"/>
    <col min="4540" max="4540" width="13" style="28" customWidth="1"/>
    <col min="4541" max="4786" width="9.140625" style="28"/>
    <col min="4787" max="4787" width="4.28515625" style="28" customWidth="1"/>
    <col min="4788" max="4788" width="31.42578125" style="28" customWidth="1"/>
    <col min="4789" max="4789" width="6.7109375" style="28" customWidth="1"/>
    <col min="4790" max="4790" width="10.85546875" style="28" customWidth="1"/>
    <col min="4791" max="4791" width="10.28515625" style="28" customWidth="1"/>
    <col min="4792" max="4792" width="6.28515625" style="28" customWidth="1"/>
    <col min="4793" max="4793" width="11" style="28" customWidth="1"/>
    <col min="4794" max="4794" width="9.7109375" style="28" customWidth="1"/>
    <col min="4795" max="4795" width="13.42578125" style="28" customWidth="1"/>
    <col min="4796" max="4796" width="13" style="28" customWidth="1"/>
    <col min="4797" max="5042" width="9.140625" style="28"/>
    <col min="5043" max="5043" width="4.28515625" style="28" customWidth="1"/>
    <col min="5044" max="5044" width="31.42578125" style="28" customWidth="1"/>
    <col min="5045" max="5045" width="6.7109375" style="28" customWidth="1"/>
    <col min="5046" max="5046" width="10.85546875" style="28" customWidth="1"/>
    <col min="5047" max="5047" width="10.28515625" style="28" customWidth="1"/>
    <col min="5048" max="5048" width="6.28515625" style="28" customWidth="1"/>
    <col min="5049" max="5049" width="11" style="28" customWidth="1"/>
    <col min="5050" max="5050" width="9.7109375" style="28" customWidth="1"/>
    <col min="5051" max="5051" width="13.42578125" style="28" customWidth="1"/>
    <col min="5052" max="5052" width="13" style="28" customWidth="1"/>
    <col min="5053" max="5298" width="9.140625" style="28"/>
    <col min="5299" max="5299" width="4.28515625" style="28" customWidth="1"/>
    <col min="5300" max="5300" width="31.42578125" style="28" customWidth="1"/>
    <col min="5301" max="5301" width="6.7109375" style="28" customWidth="1"/>
    <col min="5302" max="5302" width="10.85546875" style="28" customWidth="1"/>
    <col min="5303" max="5303" width="10.28515625" style="28" customWidth="1"/>
    <col min="5304" max="5304" width="6.28515625" style="28" customWidth="1"/>
    <col min="5305" max="5305" width="11" style="28" customWidth="1"/>
    <col min="5306" max="5306" width="9.7109375" style="28" customWidth="1"/>
    <col min="5307" max="5307" width="13.42578125" style="28" customWidth="1"/>
    <col min="5308" max="5308" width="13" style="28" customWidth="1"/>
    <col min="5309" max="5554" width="9.140625" style="28"/>
    <col min="5555" max="5555" width="4.28515625" style="28" customWidth="1"/>
    <col min="5556" max="5556" width="31.42578125" style="28" customWidth="1"/>
    <col min="5557" max="5557" width="6.7109375" style="28" customWidth="1"/>
    <col min="5558" max="5558" width="10.85546875" style="28" customWidth="1"/>
    <col min="5559" max="5559" width="10.28515625" style="28" customWidth="1"/>
    <col min="5560" max="5560" width="6.28515625" style="28" customWidth="1"/>
    <col min="5561" max="5561" width="11" style="28" customWidth="1"/>
    <col min="5562" max="5562" width="9.7109375" style="28" customWidth="1"/>
    <col min="5563" max="5563" width="13.42578125" style="28" customWidth="1"/>
    <col min="5564" max="5564" width="13" style="28" customWidth="1"/>
    <col min="5565" max="5810" width="9.140625" style="28"/>
    <col min="5811" max="5811" width="4.28515625" style="28" customWidth="1"/>
    <col min="5812" max="5812" width="31.42578125" style="28" customWidth="1"/>
    <col min="5813" max="5813" width="6.7109375" style="28" customWidth="1"/>
    <col min="5814" max="5814" width="10.85546875" style="28" customWidth="1"/>
    <col min="5815" max="5815" width="10.28515625" style="28" customWidth="1"/>
    <col min="5816" max="5816" width="6.28515625" style="28" customWidth="1"/>
    <col min="5817" max="5817" width="11" style="28" customWidth="1"/>
    <col min="5818" max="5818" width="9.7109375" style="28" customWidth="1"/>
    <col min="5819" max="5819" width="13.42578125" style="28" customWidth="1"/>
    <col min="5820" max="5820" width="13" style="28" customWidth="1"/>
    <col min="5821" max="6066" width="9.140625" style="28"/>
    <col min="6067" max="6067" width="4.28515625" style="28" customWidth="1"/>
    <col min="6068" max="6068" width="31.42578125" style="28" customWidth="1"/>
    <col min="6069" max="6069" width="6.7109375" style="28" customWidth="1"/>
    <col min="6070" max="6070" width="10.85546875" style="28" customWidth="1"/>
    <col min="6071" max="6071" width="10.28515625" style="28" customWidth="1"/>
    <col min="6072" max="6072" width="6.28515625" style="28" customWidth="1"/>
    <col min="6073" max="6073" width="11" style="28" customWidth="1"/>
    <col min="6074" max="6074" width="9.7109375" style="28" customWidth="1"/>
    <col min="6075" max="6075" width="13.42578125" style="28" customWidth="1"/>
    <col min="6076" max="6076" width="13" style="28" customWidth="1"/>
    <col min="6077" max="6322" width="9.140625" style="28"/>
    <col min="6323" max="6323" width="4.28515625" style="28" customWidth="1"/>
    <col min="6324" max="6324" width="31.42578125" style="28" customWidth="1"/>
    <col min="6325" max="6325" width="6.7109375" style="28" customWidth="1"/>
    <col min="6326" max="6326" width="10.85546875" style="28" customWidth="1"/>
    <col min="6327" max="6327" width="10.28515625" style="28" customWidth="1"/>
    <col min="6328" max="6328" width="6.28515625" style="28" customWidth="1"/>
    <col min="6329" max="6329" width="11" style="28" customWidth="1"/>
    <col min="6330" max="6330" width="9.7109375" style="28" customWidth="1"/>
    <col min="6331" max="6331" width="13.42578125" style="28" customWidth="1"/>
    <col min="6332" max="6332" width="13" style="28" customWidth="1"/>
    <col min="6333" max="6578" width="9.140625" style="28"/>
    <col min="6579" max="6579" width="4.28515625" style="28" customWidth="1"/>
    <col min="6580" max="6580" width="31.42578125" style="28" customWidth="1"/>
    <col min="6581" max="6581" width="6.7109375" style="28" customWidth="1"/>
    <col min="6582" max="6582" width="10.85546875" style="28" customWidth="1"/>
    <col min="6583" max="6583" width="10.28515625" style="28" customWidth="1"/>
    <col min="6584" max="6584" width="6.28515625" style="28" customWidth="1"/>
    <col min="6585" max="6585" width="11" style="28" customWidth="1"/>
    <col min="6586" max="6586" width="9.7109375" style="28" customWidth="1"/>
    <col min="6587" max="6587" width="13.42578125" style="28" customWidth="1"/>
    <col min="6588" max="6588" width="13" style="28" customWidth="1"/>
    <col min="6589" max="6834" width="9.140625" style="28"/>
    <col min="6835" max="6835" width="4.28515625" style="28" customWidth="1"/>
    <col min="6836" max="6836" width="31.42578125" style="28" customWidth="1"/>
    <col min="6837" max="6837" width="6.7109375" style="28" customWidth="1"/>
    <col min="6838" max="6838" width="10.85546875" style="28" customWidth="1"/>
    <col min="6839" max="6839" width="10.28515625" style="28" customWidth="1"/>
    <col min="6840" max="6840" width="6.28515625" style="28" customWidth="1"/>
    <col min="6841" max="6841" width="11" style="28" customWidth="1"/>
    <col min="6842" max="6842" width="9.7109375" style="28" customWidth="1"/>
    <col min="6843" max="6843" width="13.42578125" style="28" customWidth="1"/>
    <col min="6844" max="6844" width="13" style="28" customWidth="1"/>
    <col min="6845" max="7090" width="9.140625" style="28"/>
    <col min="7091" max="7091" width="4.28515625" style="28" customWidth="1"/>
    <col min="7092" max="7092" width="31.42578125" style="28" customWidth="1"/>
    <col min="7093" max="7093" width="6.7109375" style="28" customWidth="1"/>
    <col min="7094" max="7094" width="10.85546875" style="28" customWidth="1"/>
    <col min="7095" max="7095" width="10.28515625" style="28" customWidth="1"/>
    <col min="7096" max="7096" width="6.28515625" style="28" customWidth="1"/>
    <col min="7097" max="7097" width="11" style="28" customWidth="1"/>
    <col min="7098" max="7098" width="9.7109375" style="28" customWidth="1"/>
    <col min="7099" max="7099" width="13.42578125" style="28" customWidth="1"/>
    <col min="7100" max="7100" width="13" style="28" customWidth="1"/>
    <col min="7101" max="7346" width="9.140625" style="28"/>
    <col min="7347" max="7347" width="4.28515625" style="28" customWidth="1"/>
    <col min="7348" max="7348" width="31.42578125" style="28" customWidth="1"/>
    <col min="7349" max="7349" width="6.7109375" style="28" customWidth="1"/>
    <col min="7350" max="7350" width="10.85546875" style="28" customWidth="1"/>
    <col min="7351" max="7351" width="10.28515625" style="28" customWidth="1"/>
    <col min="7352" max="7352" width="6.28515625" style="28" customWidth="1"/>
    <col min="7353" max="7353" width="11" style="28" customWidth="1"/>
    <col min="7354" max="7354" width="9.7109375" style="28" customWidth="1"/>
    <col min="7355" max="7355" width="13.42578125" style="28" customWidth="1"/>
    <col min="7356" max="7356" width="13" style="28" customWidth="1"/>
    <col min="7357" max="7602" width="9.140625" style="28"/>
    <col min="7603" max="7603" width="4.28515625" style="28" customWidth="1"/>
    <col min="7604" max="7604" width="31.42578125" style="28" customWidth="1"/>
    <col min="7605" max="7605" width="6.7109375" style="28" customWidth="1"/>
    <col min="7606" max="7606" width="10.85546875" style="28" customWidth="1"/>
    <col min="7607" max="7607" width="10.28515625" style="28" customWidth="1"/>
    <col min="7608" max="7608" width="6.28515625" style="28" customWidth="1"/>
    <col min="7609" max="7609" width="11" style="28" customWidth="1"/>
    <col min="7610" max="7610" width="9.7109375" style="28" customWidth="1"/>
    <col min="7611" max="7611" width="13.42578125" style="28" customWidth="1"/>
    <col min="7612" max="7612" width="13" style="28" customWidth="1"/>
    <col min="7613" max="7858" width="9.140625" style="28"/>
    <col min="7859" max="7859" width="4.28515625" style="28" customWidth="1"/>
    <col min="7860" max="7860" width="31.42578125" style="28" customWidth="1"/>
    <col min="7861" max="7861" width="6.7109375" style="28" customWidth="1"/>
    <col min="7862" max="7862" width="10.85546875" style="28" customWidth="1"/>
    <col min="7863" max="7863" width="10.28515625" style="28" customWidth="1"/>
    <col min="7864" max="7864" width="6.28515625" style="28" customWidth="1"/>
    <col min="7865" max="7865" width="11" style="28" customWidth="1"/>
    <col min="7866" max="7866" width="9.7109375" style="28" customWidth="1"/>
    <col min="7867" max="7867" width="13.42578125" style="28" customWidth="1"/>
    <col min="7868" max="7868" width="13" style="28" customWidth="1"/>
    <col min="7869" max="8114" width="9.140625" style="28"/>
    <col min="8115" max="8115" width="4.28515625" style="28" customWidth="1"/>
    <col min="8116" max="8116" width="31.42578125" style="28" customWidth="1"/>
    <col min="8117" max="8117" width="6.7109375" style="28" customWidth="1"/>
    <col min="8118" max="8118" width="10.85546875" style="28" customWidth="1"/>
    <col min="8119" max="8119" width="10.28515625" style="28" customWidth="1"/>
    <col min="8120" max="8120" width="6.28515625" style="28" customWidth="1"/>
    <col min="8121" max="8121" width="11" style="28" customWidth="1"/>
    <col min="8122" max="8122" width="9.7109375" style="28" customWidth="1"/>
    <col min="8123" max="8123" width="13.42578125" style="28" customWidth="1"/>
    <col min="8124" max="8124" width="13" style="28" customWidth="1"/>
    <col min="8125" max="8370" width="9.140625" style="28"/>
    <col min="8371" max="8371" width="4.28515625" style="28" customWidth="1"/>
    <col min="8372" max="8372" width="31.42578125" style="28" customWidth="1"/>
    <col min="8373" max="8373" width="6.7109375" style="28" customWidth="1"/>
    <col min="8374" max="8374" width="10.85546875" style="28" customWidth="1"/>
    <col min="8375" max="8375" width="10.28515625" style="28" customWidth="1"/>
    <col min="8376" max="8376" width="6.28515625" style="28" customWidth="1"/>
    <col min="8377" max="8377" width="11" style="28" customWidth="1"/>
    <col min="8378" max="8378" width="9.7109375" style="28" customWidth="1"/>
    <col min="8379" max="8379" width="13.42578125" style="28" customWidth="1"/>
    <col min="8380" max="8380" width="13" style="28" customWidth="1"/>
    <col min="8381" max="8626" width="9.140625" style="28"/>
    <col min="8627" max="8627" width="4.28515625" style="28" customWidth="1"/>
    <col min="8628" max="8628" width="31.42578125" style="28" customWidth="1"/>
    <col min="8629" max="8629" width="6.7109375" style="28" customWidth="1"/>
    <col min="8630" max="8630" width="10.85546875" style="28" customWidth="1"/>
    <col min="8631" max="8631" width="10.28515625" style="28" customWidth="1"/>
    <col min="8632" max="8632" width="6.28515625" style="28" customWidth="1"/>
    <col min="8633" max="8633" width="11" style="28" customWidth="1"/>
    <col min="8634" max="8634" width="9.7109375" style="28" customWidth="1"/>
    <col min="8635" max="8635" width="13.42578125" style="28" customWidth="1"/>
    <col min="8636" max="8636" width="13" style="28" customWidth="1"/>
    <col min="8637" max="8882" width="9.140625" style="28"/>
    <col min="8883" max="8883" width="4.28515625" style="28" customWidth="1"/>
    <col min="8884" max="8884" width="31.42578125" style="28" customWidth="1"/>
    <col min="8885" max="8885" width="6.7109375" style="28" customWidth="1"/>
    <col min="8886" max="8886" width="10.85546875" style="28" customWidth="1"/>
    <col min="8887" max="8887" width="10.28515625" style="28" customWidth="1"/>
    <col min="8888" max="8888" width="6.28515625" style="28" customWidth="1"/>
    <col min="8889" max="8889" width="11" style="28" customWidth="1"/>
    <col min="8890" max="8890" width="9.7109375" style="28" customWidth="1"/>
    <col min="8891" max="8891" width="13.42578125" style="28" customWidth="1"/>
    <col min="8892" max="8892" width="13" style="28" customWidth="1"/>
    <col min="8893" max="9138" width="9.140625" style="28"/>
    <col min="9139" max="9139" width="4.28515625" style="28" customWidth="1"/>
    <col min="9140" max="9140" width="31.42578125" style="28" customWidth="1"/>
    <col min="9141" max="9141" width="6.7109375" style="28" customWidth="1"/>
    <col min="9142" max="9142" width="10.85546875" style="28" customWidth="1"/>
    <col min="9143" max="9143" width="10.28515625" style="28" customWidth="1"/>
    <col min="9144" max="9144" width="6.28515625" style="28" customWidth="1"/>
    <col min="9145" max="9145" width="11" style="28" customWidth="1"/>
    <col min="9146" max="9146" width="9.7109375" style="28" customWidth="1"/>
    <col min="9147" max="9147" width="13.42578125" style="28" customWidth="1"/>
    <col min="9148" max="9148" width="13" style="28" customWidth="1"/>
    <col min="9149" max="9394" width="9.140625" style="28"/>
    <col min="9395" max="9395" width="4.28515625" style="28" customWidth="1"/>
    <col min="9396" max="9396" width="31.42578125" style="28" customWidth="1"/>
    <col min="9397" max="9397" width="6.7109375" style="28" customWidth="1"/>
    <col min="9398" max="9398" width="10.85546875" style="28" customWidth="1"/>
    <col min="9399" max="9399" width="10.28515625" style="28" customWidth="1"/>
    <col min="9400" max="9400" width="6.28515625" style="28" customWidth="1"/>
    <col min="9401" max="9401" width="11" style="28" customWidth="1"/>
    <col min="9402" max="9402" width="9.7109375" style="28" customWidth="1"/>
    <col min="9403" max="9403" width="13.42578125" style="28" customWidth="1"/>
    <col min="9404" max="9404" width="13" style="28" customWidth="1"/>
    <col min="9405" max="9650" width="9.140625" style="28"/>
    <col min="9651" max="9651" width="4.28515625" style="28" customWidth="1"/>
    <col min="9652" max="9652" width="31.42578125" style="28" customWidth="1"/>
    <col min="9653" max="9653" width="6.7109375" style="28" customWidth="1"/>
    <col min="9654" max="9654" width="10.85546875" style="28" customWidth="1"/>
    <col min="9655" max="9655" width="10.28515625" style="28" customWidth="1"/>
    <col min="9656" max="9656" width="6.28515625" style="28" customWidth="1"/>
    <col min="9657" max="9657" width="11" style="28" customWidth="1"/>
    <col min="9658" max="9658" width="9.7109375" style="28" customWidth="1"/>
    <col min="9659" max="9659" width="13.42578125" style="28" customWidth="1"/>
    <col min="9660" max="9660" width="13" style="28" customWidth="1"/>
    <col min="9661" max="9906" width="9.140625" style="28"/>
    <col min="9907" max="9907" width="4.28515625" style="28" customWidth="1"/>
    <col min="9908" max="9908" width="31.42578125" style="28" customWidth="1"/>
    <col min="9909" max="9909" width="6.7109375" style="28" customWidth="1"/>
    <col min="9910" max="9910" width="10.85546875" style="28" customWidth="1"/>
    <col min="9911" max="9911" width="10.28515625" style="28" customWidth="1"/>
    <col min="9912" max="9912" width="6.28515625" style="28" customWidth="1"/>
    <col min="9913" max="9913" width="11" style="28" customWidth="1"/>
    <col min="9914" max="9914" width="9.7109375" style="28" customWidth="1"/>
    <col min="9915" max="9915" width="13.42578125" style="28" customWidth="1"/>
    <col min="9916" max="9916" width="13" style="28" customWidth="1"/>
    <col min="9917" max="10162" width="9.140625" style="28"/>
    <col min="10163" max="10163" width="4.28515625" style="28" customWidth="1"/>
    <col min="10164" max="10164" width="31.42578125" style="28" customWidth="1"/>
    <col min="10165" max="10165" width="6.7109375" style="28" customWidth="1"/>
    <col min="10166" max="10166" width="10.85546875" style="28" customWidth="1"/>
    <col min="10167" max="10167" width="10.28515625" style="28" customWidth="1"/>
    <col min="10168" max="10168" width="6.28515625" style="28" customWidth="1"/>
    <col min="10169" max="10169" width="11" style="28" customWidth="1"/>
    <col min="10170" max="10170" width="9.7109375" style="28" customWidth="1"/>
    <col min="10171" max="10171" width="13.42578125" style="28" customWidth="1"/>
    <col min="10172" max="10172" width="13" style="28" customWidth="1"/>
    <col min="10173" max="10418" width="9.140625" style="28"/>
    <col min="10419" max="10419" width="4.28515625" style="28" customWidth="1"/>
    <col min="10420" max="10420" width="31.42578125" style="28" customWidth="1"/>
    <col min="10421" max="10421" width="6.7109375" style="28" customWidth="1"/>
    <col min="10422" max="10422" width="10.85546875" style="28" customWidth="1"/>
    <col min="10423" max="10423" width="10.28515625" style="28" customWidth="1"/>
    <col min="10424" max="10424" width="6.28515625" style="28" customWidth="1"/>
    <col min="10425" max="10425" width="11" style="28" customWidth="1"/>
    <col min="10426" max="10426" width="9.7109375" style="28" customWidth="1"/>
    <col min="10427" max="10427" width="13.42578125" style="28" customWidth="1"/>
    <col min="10428" max="10428" width="13" style="28" customWidth="1"/>
    <col min="10429" max="10674" width="9.140625" style="28"/>
    <col min="10675" max="10675" width="4.28515625" style="28" customWidth="1"/>
    <col min="10676" max="10676" width="31.42578125" style="28" customWidth="1"/>
    <col min="10677" max="10677" width="6.7109375" style="28" customWidth="1"/>
    <col min="10678" max="10678" width="10.85546875" style="28" customWidth="1"/>
    <col min="10679" max="10679" width="10.28515625" style="28" customWidth="1"/>
    <col min="10680" max="10680" width="6.28515625" style="28" customWidth="1"/>
    <col min="10681" max="10681" width="11" style="28" customWidth="1"/>
    <col min="10682" max="10682" width="9.7109375" style="28" customWidth="1"/>
    <col min="10683" max="10683" width="13.42578125" style="28" customWidth="1"/>
    <col min="10684" max="10684" width="13" style="28" customWidth="1"/>
    <col min="10685" max="10930" width="9.140625" style="28"/>
    <col min="10931" max="10931" width="4.28515625" style="28" customWidth="1"/>
    <col min="10932" max="10932" width="31.42578125" style="28" customWidth="1"/>
    <col min="10933" max="10933" width="6.7109375" style="28" customWidth="1"/>
    <col min="10934" max="10934" width="10.85546875" style="28" customWidth="1"/>
    <col min="10935" max="10935" width="10.28515625" style="28" customWidth="1"/>
    <col min="10936" max="10936" width="6.28515625" style="28" customWidth="1"/>
    <col min="10937" max="10937" width="11" style="28" customWidth="1"/>
    <col min="10938" max="10938" width="9.7109375" style="28" customWidth="1"/>
    <col min="10939" max="10939" width="13.42578125" style="28" customWidth="1"/>
    <col min="10940" max="10940" width="13" style="28" customWidth="1"/>
    <col min="10941" max="11186" width="9.140625" style="28"/>
    <col min="11187" max="11187" width="4.28515625" style="28" customWidth="1"/>
    <col min="11188" max="11188" width="31.42578125" style="28" customWidth="1"/>
    <col min="11189" max="11189" width="6.7109375" style="28" customWidth="1"/>
    <col min="11190" max="11190" width="10.85546875" style="28" customWidth="1"/>
    <col min="11191" max="11191" width="10.28515625" style="28" customWidth="1"/>
    <col min="11192" max="11192" width="6.28515625" style="28" customWidth="1"/>
    <col min="11193" max="11193" width="11" style="28" customWidth="1"/>
    <col min="11194" max="11194" width="9.7109375" style="28" customWidth="1"/>
    <col min="11195" max="11195" width="13.42578125" style="28" customWidth="1"/>
    <col min="11196" max="11196" width="13" style="28" customWidth="1"/>
    <col min="11197" max="11442" width="9.140625" style="28"/>
    <col min="11443" max="11443" width="4.28515625" style="28" customWidth="1"/>
    <col min="11444" max="11444" width="31.42578125" style="28" customWidth="1"/>
    <col min="11445" max="11445" width="6.7109375" style="28" customWidth="1"/>
    <col min="11446" max="11446" width="10.85546875" style="28" customWidth="1"/>
    <col min="11447" max="11447" width="10.28515625" style="28" customWidth="1"/>
    <col min="11448" max="11448" width="6.28515625" style="28" customWidth="1"/>
    <col min="11449" max="11449" width="11" style="28" customWidth="1"/>
    <col min="11450" max="11450" width="9.7109375" style="28" customWidth="1"/>
    <col min="11451" max="11451" width="13.42578125" style="28" customWidth="1"/>
    <col min="11452" max="11452" width="13" style="28" customWidth="1"/>
    <col min="11453" max="11698" width="9.140625" style="28"/>
    <col min="11699" max="11699" width="4.28515625" style="28" customWidth="1"/>
    <col min="11700" max="11700" width="31.42578125" style="28" customWidth="1"/>
    <col min="11701" max="11701" width="6.7109375" style="28" customWidth="1"/>
    <col min="11702" max="11702" width="10.85546875" style="28" customWidth="1"/>
    <col min="11703" max="11703" width="10.28515625" style="28" customWidth="1"/>
    <col min="11704" max="11704" width="6.28515625" style="28" customWidth="1"/>
    <col min="11705" max="11705" width="11" style="28" customWidth="1"/>
    <col min="11706" max="11706" width="9.7109375" style="28" customWidth="1"/>
    <col min="11707" max="11707" width="13.42578125" style="28" customWidth="1"/>
    <col min="11708" max="11708" width="13" style="28" customWidth="1"/>
    <col min="11709" max="11954" width="9.140625" style="28"/>
    <col min="11955" max="11955" width="4.28515625" style="28" customWidth="1"/>
    <col min="11956" max="11956" width="31.42578125" style="28" customWidth="1"/>
    <col min="11957" max="11957" width="6.7109375" style="28" customWidth="1"/>
    <col min="11958" max="11958" width="10.85546875" style="28" customWidth="1"/>
    <col min="11959" max="11959" width="10.28515625" style="28" customWidth="1"/>
    <col min="11960" max="11960" width="6.28515625" style="28" customWidth="1"/>
    <col min="11961" max="11961" width="11" style="28" customWidth="1"/>
    <col min="11962" max="11962" width="9.7109375" style="28" customWidth="1"/>
    <col min="11963" max="11963" width="13.42578125" style="28" customWidth="1"/>
    <col min="11964" max="11964" width="13" style="28" customWidth="1"/>
    <col min="11965" max="12210" width="9.140625" style="28"/>
    <col min="12211" max="12211" width="4.28515625" style="28" customWidth="1"/>
    <col min="12212" max="12212" width="31.42578125" style="28" customWidth="1"/>
    <col min="12213" max="12213" width="6.7109375" style="28" customWidth="1"/>
    <col min="12214" max="12214" width="10.85546875" style="28" customWidth="1"/>
    <col min="12215" max="12215" width="10.28515625" style="28" customWidth="1"/>
    <col min="12216" max="12216" width="6.28515625" style="28" customWidth="1"/>
    <col min="12217" max="12217" width="11" style="28" customWidth="1"/>
    <col min="12218" max="12218" width="9.7109375" style="28" customWidth="1"/>
    <col min="12219" max="12219" width="13.42578125" style="28" customWidth="1"/>
    <col min="12220" max="12220" width="13" style="28" customWidth="1"/>
    <col min="12221" max="12466" width="9.140625" style="28"/>
    <col min="12467" max="12467" width="4.28515625" style="28" customWidth="1"/>
    <col min="12468" max="12468" width="31.42578125" style="28" customWidth="1"/>
    <col min="12469" max="12469" width="6.7109375" style="28" customWidth="1"/>
    <col min="12470" max="12470" width="10.85546875" style="28" customWidth="1"/>
    <col min="12471" max="12471" width="10.28515625" style="28" customWidth="1"/>
    <col min="12472" max="12472" width="6.28515625" style="28" customWidth="1"/>
    <col min="12473" max="12473" width="11" style="28" customWidth="1"/>
    <col min="12474" max="12474" width="9.7109375" style="28" customWidth="1"/>
    <col min="12475" max="12475" width="13.42578125" style="28" customWidth="1"/>
    <col min="12476" max="12476" width="13" style="28" customWidth="1"/>
    <col min="12477" max="12722" width="9.140625" style="28"/>
    <col min="12723" max="12723" width="4.28515625" style="28" customWidth="1"/>
    <col min="12724" max="12724" width="31.42578125" style="28" customWidth="1"/>
    <col min="12725" max="12725" width="6.7109375" style="28" customWidth="1"/>
    <col min="12726" max="12726" width="10.85546875" style="28" customWidth="1"/>
    <col min="12727" max="12727" width="10.28515625" style="28" customWidth="1"/>
    <col min="12728" max="12728" width="6.28515625" style="28" customWidth="1"/>
    <col min="12729" max="12729" width="11" style="28" customWidth="1"/>
    <col min="12730" max="12730" width="9.7109375" style="28" customWidth="1"/>
    <col min="12731" max="12731" width="13.42578125" style="28" customWidth="1"/>
    <col min="12732" max="12732" width="13" style="28" customWidth="1"/>
    <col min="12733" max="12978" width="9.140625" style="28"/>
    <col min="12979" max="12979" width="4.28515625" style="28" customWidth="1"/>
    <col min="12980" max="12980" width="31.42578125" style="28" customWidth="1"/>
    <col min="12981" max="12981" width="6.7109375" style="28" customWidth="1"/>
    <col min="12982" max="12982" width="10.85546875" style="28" customWidth="1"/>
    <col min="12983" max="12983" width="10.28515625" style="28" customWidth="1"/>
    <col min="12984" max="12984" width="6.28515625" style="28" customWidth="1"/>
    <col min="12985" max="12985" width="11" style="28" customWidth="1"/>
    <col min="12986" max="12986" width="9.7109375" style="28" customWidth="1"/>
    <col min="12987" max="12987" width="13.42578125" style="28" customWidth="1"/>
    <col min="12988" max="12988" width="13" style="28" customWidth="1"/>
    <col min="12989" max="13234" width="9.140625" style="28"/>
    <col min="13235" max="13235" width="4.28515625" style="28" customWidth="1"/>
    <col min="13236" max="13236" width="31.42578125" style="28" customWidth="1"/>
    <col min="13237" max="13237" width="6.7109375" style="28" customWidth="1"/>
    <col min="13238" max="13238" width="10.85546875" style="28" customWidth="1"/>
    <col min="13239" max="13239" width="10.28515625" style="28" customWidth="1"/>
    <col min="13240" max="13240" width="6.28515625" style="28" customWidth="1"/>
    <col min="13241" max="13241" width="11" style="28" customWidth="1"/>
    <col min="13242" max="13242" width="9.7109375" style="28" customWidth="1"/>
    <col min="13243" max="13243" width="13.42578125" style="28" customWidth="1"/>
    <col min="13244" max="13244" width="13" style="28" customWidth="1"/>
    <col min="13245" max="13490" width="9.140625" style="28"/>
    <col min="13491" max="13491" width="4.28515625" style="28" customWidth="1"/>
    <col min="13492" max="13492" width="31.42578125" style="28" customWidth="1"/>
    <col min="13493" max="13493" width="6.7109375" style="28" customWidth="1"/>
    <col min="13494" max="13494" width="10.85546875" style="28" customWidth="1"/>
    <col min="13495" max="13495" width="10.28515625" style="28" customWidth="1"/>
    <col min="13496" max="13496" width="6.28515625" style="28" customWidth="1"/>
    <col min="13497" max="13497" width="11" style="28" customWidth="1"/>
    <col min="13498" max="13498" width="9.7109375" style="28" customWidth="1"/>
    <col min="13499" max="13499" width="13.42578125" style="28" customWidth="1"/>
    <col min="13500" max="13500" width="13" style="28" customWidth="1"/>
    <col min="13501" max="13746" width="9.140625" style="28"/>
    <col min="13747" max="13747" width="4.28515625" style="28" customWidth="1"/>
    <col min="13748" max="13748" width="31.42578125" style="28" customWidth="1"/>
    <col min="13749" max="13749" width="6.7109375" style="28" customWidth="1"/>
    <col min="13750" max="13750" width="10.85546875" style="28" customWidth="1"/>
    <col min="13751" max="13751" width="10.28515625" style="28" customWidth="1"/>
    <col min="13752" max="13752" width="6.28515625" style="28" customWidth="1"/>
    <col min="13753" max="13753" width="11" style="28" customWidth="1"/>
    <col min="13754" max="13754" width="9.7109375" style="28" customWidth="1"/>
    <col min="13755" max="13755" width="13.42578125" style="28" customWidth="1"/>
    <col min="13756" max="13756" width="13" style="28" customWidth="1"/>
    <col min="13757" max="14002" width="9.140625" style="28"/>
    <col min="14003" max="14003" width="4.28515625" style="28" customWidth="1"/>
    <col min="14004" max="14004" width="31.42578125" style="28" customWidth="1"/>
    <col min="14005" max="14005" width="6.7109375" style="28" customWidth="1"/>
    <col min="14006" max="14006" width="10.85546875" style="28" customWidth="1"/>
    <col min="14007" max="14007" width="10.28515625" style="28" customWidth="1"/>
    <col min="14008" max="14008" width="6.28515625" style="28" customWidth="1"/>
    <col min="14009" max="14009" width="11" style="28" customWidth="1"/>
    <col min="14010" max="14010" width="9.7109375" style="28" customWidth="1"/>
    <col min="14011" max="14011" width="13.42578125" style="28" customWidth="1"/>
    <col min="14012" max="14012" width="13" style="28" customWidth="1"/>
    <col min="14013" max="14258" width="9.140625" style="28"/>
    <col min="14259" max="14259" width="4.28515625" style="28" customWidth="1"/>
    <col min="14260" max="14260" width="31.42578125" style="28" customWidth="1"/>
    <col min="14261" max="14261" width="6.7109375" style="28" customWidth="1"/>
    <col min="14262" max="14262" width="10.85546875" style="28" customWidth="1"/>
    <col min="14263" max="14263" width="10.28515625" style="28" customWidth="1"/>
    <col min="14264" max="14264" width="6.28515625" style="28" customWidth="1"/>
    <col min="14265" max="14265" width="11" style="28" customWidth="1"/>
    <col min="14266" max="14266" width="9.7109375" style="28" customWidth="1"/>
    <col min="14267" max="14267" width="13.42578125" style="28" customWidth="1"/>
    <col min="14268" max="14268" width="13" style="28" customWidth="1"/>
    <col min="14269" max="14514" width="9.140625" style="28"/>
    <col min="14515" max="14515" width="4.28515625" style="28" customWidth="1"/>
    <col min="14516" max="14516" width="31.42578125" style="28" customWidth="1"/>
    <col min="14517" max="14517" width="6.7109375" style="28" customWidth="1"/>
    <col min="14518" max="14518" width="10.85546875" style="28" customWidth="1"/>
    <col min="14519" max="14519" width="10.28515625" style="28" customWidth="1"/>
    <col min="14520" max="14520" width="6.28515625" style="28" customWidth="1"/>
    <col min="14521" max="14521" width="11" style="28" customWidth="1"/>
    <col min="14522" max="14522" width="9.7109375" style="28" customWidth="1"/>
    <col min="14523" max="14523" width="13.42578125" style="28" customWidth="1"/>
    <col min="14524" max="14524" width="13" style="28" customWidth="1"/>
    <col min="14525" max="14770" width="9.140625" style="28"/>
    <col min="14771" max="14771" width="4.28515625" style="28" customWidth="1"/>
    <col min="14772" max="14772" width="31.42578125" style="28" customWidth="1"/>
    <col min="14773" max="14773" width="6.7109375" style="28" customWidth="1"/>
    <col min="14774" max="14774" width="10.85546875" style="28" customWidth="1"/>
    <col min="14775" max="14775" width="10.28515625" style="28" customWidth="1"/>
    <col min="14776" max="14776" width="6.28515625" style="28" customWidth="1"/>
    <col min="14777" max="14777" width="11" style="28" customWidth="1"/>
    <col min="14778" max="14778" width="9.7109375" style="28" customWidth="1"/>
    <col min="14779" max="14779" width="13.42578125" style="28" customWidth="1"/>
    <col min="14780" max="14780" width="13" style="28" customWidth="1"/>
    <col min="14781" max="15026" width="9.140625" style="28"/>
    <col min="15027" max="15027" width="4.28515625" style="28" customWidth="1"/>
    <col min="15028" max="15028" width="31.42578125" style="28" customWidth="1"/>
    <col min="15029" max="15029" width="6.7109375" style="28" customWidth="1"/>
    <col min="15030" max="15030" width="10.85546875" style="28" customWidth="1"/>
    <col min="15031" max="15031" width="10.28515625" style="28" customWidth="1"/>
    <col min="15032" max="15032" width="6.28515625" style="28" customWidth="1"/>
    <col min="15033" max="15033" width="11" style="28" customWidth="1"/>
    <col min="15034" max="15034" width="9.7109375" style="28" customWidth="1"/>
    <col min="15035" max="15035" width="13.42578125" style="28" customWidth="1"/>
    <col min="15036" max="15036" width="13" style="28" customWidth="1"/>
    <col min="15037" max="15282" width="9.140625" style="28"/>
    <col min="15283" max="15283" width="4.28515625" style="28" customWidth="1"/>
    <col min="15284" max="15284" width="31.42578125" style="28" customWidth="1"/>
    <col min="15285" max="15285" width="6.7109375" style="28" customWidth="1"/>
    <col min="15286" max="15286" width="10.85546875" style="28" customWidth="1"/>
    <col min="15287" max="15287" width="10.28515625" style="28" customWidth="1"/>
    <col min="15288" max="15288" width="6.28515625" style="28" customWidth="1"/>
    <col min="15289" max="15289" width="11" style="28" customWidth="1"/>
    <col min="15290" max="15290" width="9.7109375" style="28" customWidth="1"/>
    <col min="15291" max="15291" width="13.42578125" style="28" customWidth="1"/>
    <col min="15292" max="15292" width="13" style="28" customWidth="1"/>
    <col min="15293" max="15538" width="9.140625" style="28"/>
    <col min="15539" max="15539" width="4.28515625" style="28" customWidth="1"/>
    <col min="15540" max="15540" width="31.42578125" style="28" customWidth="1"/>
    <col min="15541" max="15541" width="6.7109375" style="28" customWidth="1"/>
    <col min="15542" max="15542" width="10.85546875" style="28" customWidth="1"/>
    <col min="15543" max="15543" width="10.28515625" style="28" customWidth="1"/>
    <col min="15544" max="15544" width="6.28515625" style="28" customWidth="1"/>
    <col min="15545" max="15545" width="11" style="28" customWidth="1"/>
    <col min="15546" max="15546" width="9.7109375" style="28" customWidth="1"/>
    <col min="15547" max="15547" width="13.42578125" style="28" customWidth="1"/>
    <col min="15548" max="15548" width="13" style="28" customWidth="1"/>
    <col min="15549" max="15794" width="9.140625" style="28"/>
    <col min="15795" max="15795" width="4.28515625" style="28" customWidth="1"/>
    <col min="15796" max="15796" width="31.42578125" style="28" customWidth="1"/>
    <col min="15797" max="15797" width="6.7109375" style="28" customWidth="1"/>
    <col min="15798" max="15798" width="10.85546875" style="28" customWidth="1"/>
    <col min="15799" max="15799" width="10.28515625" style="28" customWidth="1"/>
    <col min="15800" max="15800" width="6.28515625" style="28" customWidth="1"/>
    <col min="15801" max="15801" width="11" style="28" customWidth="1"/>
    <col min="15802" max="15802" width="9.7109375" style="28" customWidth="1"/>
    <col min="15803" max="15803" width="13.42578125" style="28" customWidth="1"/>
    <col min="15804" max="15804" width="13" style="28" customWidth="1"/>
    <col min="15805" max="16050" width="9.140625" style="28"/>
    <col min="16051" max="16051" width="4.28515625" style="28" customWidth="1"/>
    <col min="16052" max="16052" width="31.42578125" style="28" customWidth="1"/>
    <col min="16053" max="16053" width="6.7109375" style="28" customWidth="1"/>
    <col min="16054" max="16054" width="10.85546875" style="28" customWidth="1"/>
    <col min="16055" max="16055" width="10.28515625" style="28" customWidth="1"/>
    <col min="16056" max="16056" width="6.28515625" style="28" customWidth="1"/>
    <col min="16057" max="16057" width="11" style="28" customWidth="1"/>
    <col min="16058" max="16058" width="9.7109375" style="28" customWidth="1"/>
    <col min="16059" max="16059" width="13.42578125" style="28" customWidth="1"/>
    <col min="16060" max="16060" width="13" style="28" customWidth="1"/>
    <col min="16061" max="16384" width="9.140625" style="28"/>
  </cols>
  <sheetData>
    <row r="4" spans="1:10" ht="15" x14ac:dyDescent="0.25">
      <c r="B4"/>
    </row>
    <row r="8" spans="1:10" customFormat="1" ht="15" x14ac:dyDescent="0.25">
      <c r="A8" s="245" t="s">
        <v>138</v>
      </c>
      <c r="B8" s="3"/>
      <c r="C8" s="5"/>
      <c r="D8" s="5"/>
      <c r="E8" s="5"/>
      <c r="F8" s="5"/>
      <c r="G8" s="5"/>
      <c r="H8" s="5"/>
      <c r="I8" s="5"/>
      <c r="J8" s="5"/>
    </row>
    <row r="9" spans="1:10" customFormat="1" ht="15.75" x14ac:dyDescent="0.3">
      <c r="A9" s="242" t="s">
        <v>204</v>
      </c>
      <c r="B9" s="242" t="s">
        <v>205</v>
      </c>
      <c r="C9" s="5"/>
      <c r="D9" s="5"/>
      <c r="E9" s="5"/>
      <c r="F9" s="5"/>
      <c r="G9" s="5"/>
      <c r="H9" s="5"/>
      <c r="I9" s="5"/>
      <c r="J9" s="5"/>
    </row>
    <row r="10" spans="1:10" customFormat="1" ht="15.75" x14ac:dyDescent="0.3">
      <c r="A10" s="242" t="s">
        <v>224</v>
      </c>
      <c r="B10" s="242" t="s">
        <v>225</v>
      </c>
      <c r="C10" s="5"/>
      <c r="D10" s="5"/>
      <c r="E10" s="5"/>
      <c r="F10" s="5"/>
      <c r="G10" s="5"/>
      <c r="H10" s="5"/>
      <c r="I10" s="5"/>
      <c r="J10" s="5"/>
    </row>
    <row r="11" spans="1:10" customFormat="1" ht="15.75" x14ac:dyDescent="0.3">
      <c r="A11" s="243" t="s">
        <v>226</v>
      </c>
      <c r="B11" s="242" t="s">
        <v>206</v>
      </c>
      <c r="C11" s="5"/>
      <c r="D11" s="5"/>
      <c r="E11" s="5"/>
      <c r="F11" s="5"/>
      <c r="G11" s="5"/>
      <c r="H11" s="5"/>
      <c r="I11" s="5"/>
      <c r="J11" s="5"/>
    </row>
    <row r="12" spans="1:10" customFormat="1" ht="15" x14ac:dyDescent="0.25">
      <c r="A12" s="243" t="s">
        <v>227</v>
      </c>
      <c r="B12" s="244" t="s">
        <v>207</v>
      </c>
      <c r="C12" s="5"/>
      <c r="D12" s="5"/>
      <c r="E12" s="5"/>
      <c r="F12" s="5"/>
      <c r="G12" s="5"/>
      <c r="H12" s="5"/>
      <c r="I12" s="5"/>
      <c r="J12" s="5"/>
    </row>
    <row r="13" spans="1:10" customFormat="1" ht="15" x14ac:dyDescent="0.25">
      <c r="A13" s="243"/>
      <c r="B13" s="244"/>
      <c r="C13" s="5"/>
      <c r="D13" s="5"/>
      <c r="E13" s="5"/>
      <c r="F13" s="5"/>
      <c r="G13" s="5"/>
      <c r="H13" s="5"/>
      <c r="I13" s="5"/>
      <c r="J13" s="5"/>
    </row>
    <row r="14" spans="1:10" customFormat="1" ht="15" x14ac:dyDescent="0.25">
      <c r="A14" s="243"/>
      <c r="B14" s="244"/>
      <c r="C14" s="5"/>
      <c r="D14" s="5"/>
      <c r="E14" s="5"/>
      <c r="F14" s="5"/>
      <c r="G14" s="5"/>
      <c r="H14" s="5"/>
      <c r="I14" s="5"/>
      <c r="J14" s="5"/>
    </row>
    <row r="15" spans="1:10" customFormat="1" ht="15" x14ac:dyDescent="0.25">
      <c r="A15" s="243"/>
      <c r="B15" s="244"/>
      <c r="C15" s="5"/>
      <c r="D15" s="5"/>
      <c r="E15" s="5"/>
      <c r="F15" s="5"/>
      <c r="G15" s="5"/>
      <c r="H15" s="5"/>
      <c r="I15" s="5"/>
      <c r="J15" s="5"/>
    </row>
    <row r="16" spans="1:10" customFormat="1" ht="15" x14ac:dyDescent="0.25">
      <c r="A16" s="231"/>
      <c r="B16" s="5"/>
      <c r="C16" s="5"/>
      <c r="D16" s="5"/>
      <c r="E16" s="5"/>
      <c r="F16" s="5"/>
      <c r="G16" s="5"/>
      <c r="H16" s="5"/>
      <c r="I16" s="5"/>
      <c r="J16" s="5"/>
    </row>
    <row r="17" spans="1:10" customFormat="1" ht="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customFormat="1" ht="15" x14ac:dyDescent="0.25">
      <c r="A18" s="231" t="s">
        <v>139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3.5" thickBot="1" x14ac:dyDescent="0.3"/>
    <row r="20" spans="1:10" ht="14.25" thickBot="1" x14ac:dyDescent="0.3">
      <c r="A20" s="325" t="s">
        <v>228</v>
      </c>
      <c r="B20" s="308" t="s">
        <v>49</v>
      </c>
      <c r="C20" s="184" t="s">
        <v>50</v>
      </c>
      <c r="D20" s="308" t="s">
        <v>51</v>
      </c>
      <c r="E20" s="184" t="s">
        <v>50</v>
      </c>
      <c r="F20" s="184" t="s">
        <v>52</v>
      </c>
      <c r="G20" s="308" t="s">
        <v>53</v>
      </c>
      <c r="H20" s="310" t="s">
        <v>54</v>
      </c>
      <c r="I20" s="320" t="s">
        <v>55</v>
      </c>
      <c r="J20" s="321"/>
    </row>
    <row r="21" spans="1:10" ht="14.25" thickBot="1" x14ac:dyDescent="0.3">
      <c r="A21" s="326"/>
      <c r="B21" s="309"/>
      <c r="C21" s="185" t="s">
        <v>56</v>
      </c>
      <c r="D21" s="309"/>
      <c r="E21" s="185" t="s">
        <v>57</v>
      </c>
      <c r="F21" s="185" t="s">
        <v>58</v>
      </c>
      <c r="G21" s="309"/>
      <c r="H21" s="311"/>
      <c r="I21" s="186" t="s">
        <v>59</v>
      </c>
      <c r="J21" s="186" t="s">
        <v>60</v>
      </c>
    </row>
    <row r="22" spans="1:10" ht="15.75" thickBot="1" x14ac:dyDescent="0.3">
      <c r="A22" s="187" t="s">
        <v>61</v>
      </c>
      <c r="B22" s="249" t="s">
        <v>62</v>
      </c>
      <c r="C22" s="188" t="s">
        <v>63</v>
      </c>
      <c r="D22" s="188" t="s">
        <v>64</v>
      </c>
      <c r="E22" s="188" t="s">
        <v>65</v>
      </c>
      <c r="F22" s="188" t="s">
        <v>66</v>
      </c>
      <c r="G22" s="188" t="s">
        <v>67</v>
      </c>
      <c r="H22" s="188" t="s">
        <v>68</v>
      </c>
      <c r="I22" s="188" t="s">
        <v>69</v>
      </c>
      <c r="J22" s="188" t="s">
        <v>70</v>
      </c>
    </row>
    <row r="23" spans="1:10" ht="15" x14ac:dyDescent="0.25">
      <c r="A23" s="215"/>
      <c r="B23" s="215" t="s">
        <v>190</v>
      </c>
      <c r="C23" s="215"/>
      <c r="D23" s="216"/>
      <c r="E23" s="217"/>
      <c r="F23" s="218"/>
      <c r="G23" s="218"/>
      <c r="H23" s="218"/>
      <c r="I23" s="219"/>
      <c r="J23" s="219"/>
    </row>
    <row r="24" spans="1:10" ht="15" x14ac:dyDescent="0.25">
      <c r="A24" s="213">
        <v>1</v>
      </c>
      <c r="B24" s="211" t="s">
        <v>35</v>
      </c>
      <c r="C24" s="196" t="s">
        <v>99</v>
      </c>
      <c r="D24" s="220" t="s">
        <v>191</v>
      </c>
      <c r="E24" s="221" t="s">
        <v>100</v>
      </c>
      <c r="F24" s="199" t="s">
        <v>101</v>
      </c>
      <c r="G24" s="238">
        <v>47.67</v>
      </c>
      <c r="H24" s="222">
        <v>22.5</v>
      </c>
      <c r="I24" s="223">
        <f t="shared" ref="I24:I38" si="0">G24*H24</f>
        <v>1072.575</v>
      </c>
      <c r="J24" s="214"/>
    </row>
    <row r="25" spans="1:10" ht="24" x14ac:dyDescent="0.25">
      <c r="A25" s="213">
        <v>2</v>
      </c>
      <c r="B25" s="211" t="s">
        <v>102</v>
      </c>
      <c r="C25" s="196" t="s">
        <v>103</v>
      </c>
      <c r="D25" s="220" t="s">
        <v>192</v>
      </c>
      <c r="E25" s="221" t="s">
        <v>104</v>
      </c>
      <c r="F25" s="199" t="s">
        <v>101</v>
      </c>
      <c r="G25" s="238">
        <v>1.44</v>
      </c>
      <c r="H25" s="222">
        <v>56</v>
      </c>
      <c r="I25" s="223">
        <f t="shared" si="0"/>
        <v>80.64</v>
      </c>
      <c r="J25" s="214"/>
    </row>
    <row r="26" spans="1:10" ht="24" x14ac:dyDescent="0.25">
      <c r="A26" s="213">
        <v>3</v>
      </c>
      <c r="B26" s="211" t="s">
        <v>45</v>
      </c>
      <c r="C26" s="196" t="s">
        <v>117</v>
      </c>
      <c r="D26" s="220" t="s">
        <v>193</v>
      </c>
      <c r="E26" s="221" t="s">
        <v>118</v>
      </c>
      <c r="F26" s="199" t="s">
        <v>19</v>
      </c>
      <c r="G26" s="238">
        <v>24.24</v>
      </c>
      <c r="H26" s="222">
        <v>4.5</v>
      </c>
      <c r="I26" s="223">
        <f t="shared" ref="I26:I28" si="1">G26*H26</f>
        <v>109.08</v>
      </c>
      <c r="J26" s="214"/>
    </row>
    <row r="27" spans="1:10" ht="24" x14ac:dyDescent="0.25">
      <c r="A27" s="213">
        <v>4</v>
      </c>
      <c r="B27" s="211" t="s">
        <v>47</v>
      </c>
      <c r="C27" s="196" t="s">
        <v>123</v>
      </c>
      <c r="D27" s="220" t="s">
        <v>194</v>
      </c>
      <c r="E27" s="221" t="s">
        <v>124</v>
      </c>
      <c r="F27" s="199" t="s">
        <v>125</v>
      </c>
      <c r="G27" s="238">
        <v>597.21</v>
      </c>
      <c r="H27" s="222">
        <v>0.35</v>
      </c>
      <c r="I27" s="223">
        <f t="shared" si="1"/>
        <v>209.02350000000001</v>
      </c>
      <c r="J27" s="214"/>
    </row>
    <row r="28" spans="1:10" ht="15" x14ac:dyDescent="0.25">
      <c r="A28" s="213">
        <v>5</v>
      </c>
      <c r="B28" s="211" t="s">
        <v>209</v>
      </c>
      <c r="C28" s="196" t="s">
        <v>126</v>
      </c>
      <c r="D28" s="220" t="s">
        <v>195</v>
      </c>
      <c r="E28" s="221" t="s">
        <v>127</v>
      </c>
      <c r="F28" s="199" t="s">
        <v>25</v>
      </c>
      <c r="G28" s="238">
        <v>43.27</v>
      </c>
      <c r="H28" s="222">
        <v>1.65</v>
      </c>
      <c r="I28" s="223">
        <f t="shared" si="1"/>
        <v>71.395499999999998</v>
      </c>
      <c r="J28" s="214"/>
    </row>
    <row r="29" spans="1:10" ht="15" x14ac:dyDescent="0.25">
      <c r="A29" s="215"/>
      <c r="B29" s="215" t="s">
        <v>214</v>
      </c>
      <c r="C29" s="215"/>
      <c r="D29" s="216"/>
      <c r="E29" s="217"/>
      <c r="F29" s="218"/>
      <c r="G29" s="218"/>
      <c r="H29" s="218"/>
      <c r="I29" s="219"/>
      <c r="J29" s="219"/>
    </row>
    <row r="30" spans="1:10" ht="36" x14ac:dyDescent="0.25">
      <c r="A30" s="213">
        <v>6</v>
      </c>
      <c r="B30" s="211" t="s">
        <v>105</v>
      </c>
      <c r="C30" s="196" t="s">
        <v>106</v>
      </c>
      <c r="D30" s="220" t="s">
        <v>196</v>
      </c>
      <c r="E30" s="221" t="s">
        <v>107</v>
      </c>
      <c r="F30" s="199" t="s">
        <v>101</v>
      </c>
      <c r="G30" s="238">
        <v>19.760000000000002</v>
      </c>
      <c r="H30" s="222">
        <v>101</v>
      </c>
      <c r="I30" s="223">
        <f t="shared" si="0"/>
        <v>1995.7600000000002</v>
      </c>
      <c r="J30" s="214"/>
    </row>
    <row r="31" spans="1:10" ht="48" x14ac:dyDescent="0.25">
      <c r="A31" s="213">
        <v>7</v>
      </c>
      <c r="B31" s="211" t="s">
        <v>167</v>
      </c>
      <c r="C31" s="196" t="s">
        <v>108</v>
      </c>
      <c r="D31" s="220" t="s">
        <v>197</v>
      </c>
      <c r="E31" s="221" t="s">
        <v>109</v>
      </c>
      <c r="F31" s="199" t="s">
        <v>101</v>
      </c>
      <c r="G31" s="238">
        <v>19.760000000000002</v>
      </c>
      <c r="H31" s="222">
        <v>22.5</v>
      </c>
      <c r="I31" s="223">
        <f t="shared" si="0"/>
        <v>444.6</v>
      </c>
      <c r="J31" s="214"/>
    </row>
    <row r="32" spans="1:10" ht="36" x14ac:dyDescent="0.25">
      <c r="A32" s="213">
        <v>8</v>
      </c>
      <c r="B32" s="211" t="s">
        <v>43</v>
      </c>
      <c r="C32" s="196" t="s">
        <v>110</v>
      </c>
      <c r="D32" s="220" t="s">
        <v>198</v>
      </c>
      <c r="E32" s="221" t="s">
        <v>111</v>
      </c>
      <c r="F32" s="199" t="s">
        <v>101</v>
      </c>
      <c r="G32" s="238">
        <v>3.67</v>
      </c>
      <c r="H32" s="222">
        <v>73</v>
      </c>
      <c r="I32" s="223">
        <f t="shared" si="0"/>
        <v>267.90999999999997</v>
      </c>
      <c r="J32" s="214"/>
    </row>
    <row r="33" spans="1:10" ht="48" x14ac:dyDescent="0.25">
      <c r="A33" s="213">
        <v>9</v>
      </c>
      <c r="B33" s="211" t="s">
        <v>112</v>
      </c>
      <c r="C33" s="196" t="s">
        <v>113</v>
      </c>
      <c r="D33" s="220" t="s">
        <v>199</v>
      </c>
      <c r="E33" s="221" t="s">
        <v>114</v>
      </c>
      <c r="F33" s="199" t="s">
        <v>101</v>
      </c>
      <c r="G33" s="238">
        <v>3.67</v>
      </c>
      <c r="H33" s="222">
        <v>16.8</v>
      </c>
      <c r="I33" s="223">
        <f t="shared" si="0"/>
        <v>61.655999999999999</v>
      </c>
      <c r="J33" s="214"/>
    </row>
    <row r="34" spans="1:10" ht="15" x14ac:dyDescent="0.25">
      <c r="A34" s="213">
        <v>10</v>
      </c>
      <c r="B34" s="211" t="s">
        <v>210</v>
      </c>
      <c r="C34" s="196" t="s">
        <v>115</v>
      </c>
      <c r="D34" s="220" t="s">
        <v>200</v>
      </c>
      <c r="E34" s="221" t="s">
        <v>116</v>
      </c>
      <c r="F34" s="199" t="s">
        <v>20</v>
      </c>
      <c r="G34" s="238">
        <v>101.62</v>
      </c>
      <c r="H34" s="222">
        <v>1.07</v>
      </c>
      <c r="I34" s="223">
        <f t="shared" si="0"/>
        <v>108.73340000000002</v>
      </c>
      <c r="J34" s="214"/>
    </row>
    <row r="35" spans="1:10" ht="15" x14ac:dyDescent="0.25">
      <c r="A35" s="213">
        <v>11</v>
      </c>
      <c r="B35" s="211" t="s">
        <v>119</v>
      </c>
      <c r="C35" s="196" t="s">
        <v>120</v>
      </c>
      <c r="D35" s="220" t="s">
        <v>201</v>
      </c>
      <c r="E35" s="221" t="s">
        <v>121</v>
      </c>
      <c r="F35" s="199" t="s">
        <v>122</v>
      </c>
      <c r="G35" s="238">
        <v>38.880000000000003</v>
      </c>
      <c r="H35" s="222">
        <v>15.7</v>
      </c>
      <c r="I35" s="223">
        <f t="shared" si="0"/>
        <v>610.41600000000005</v>
      </c>
      <c r="J35" s="214"/>
    </row>
    <row r="36" spans="1:10" ht="15.75" thickBot="1" x14ac:dyDescent="0.3">
      <c r="A36" s="224"/>
      <c r="B36" s="224"/>
      <c r="C36" s="224"/>
      <c r="D36" s="224"/>
      <c r="E36" s="224"/>
      <c r="F36" s="322" t="s">
        <v>98</v>
      </c>
      <c r="G36" s="323"/>
      <c r="H36" s="324"/>
      <c r="I36" s="239">
        <f>SUM(I24:I35)</f>
        <v>5031.7894000000006</v>
      </c>
      <c r="J36" s="240">
        <f>I36</f>
        <v>5031.7894000000006</v>
      </c>
    </row>
    <row r="37" spans="1:10" x14ac:dyDescent="0.25">
      <c r="A37" s="189"/>
      <c r="B37" s="190" t="s">
        <v>213</v>
      </c>
      <c r="C37" s="191"/>
      <c r="D37" s="192"/>
      <c r="E37" s="192"/>
      <c r="F37" s="193"/>
      <c r="G37" s="192"/>
      <c r="H37" s="194"/>
      <c r="I37" s="194"/>
      <c r="J37" s="195"/>
    </row>
    <row r="38" spans="1:10" ht="13.5" x14ac:dyDescent="0.25">
      <c r="A38" s="196">
        <v>12</v>
      </c>
      <c r="B38" s="197" t="s">
        <v>71</v>
      </c>
      <c r="C38" s="198" t="s">
        <v>72</v>
      </c>
      <c r="D38" s="199" t="s">
        <v>73</v>
      </c>
      <c r="E38" s="200" t="s">
        <v>74</v>
      </c>
      <c r="F38" s="199" t="s">
        <v>75</v>
      </c>
      <c r="G38" s="238">
        <v>10</v>
      </c>
      <c r="H38" s="202">
        <v>1480</v>
      </c>
      <c r="I38" s="201">
        <f t="shared" si="0"/>
        <v>14800</v>
      </c>
      <c r="J38" s="203"/>
    </row>
    <row r="39" spans="1:10" ht="13.5" x14ac:dyDescent="0.25">
      <c r="A39" s="196">
        <v>13</v>
      </c>
      <c r="B39" s="197" t="s">
        <v>76</v>
      </c>
      <c r="C39" s="198" t="s">
        <v>217</v>
      </c>
      <c r="D39" s="199" t="s">
        <v>77</v>
      </c>
      <c r="E39" s="200" t="s">
        <v>74</v>
      </c>
      <c r="F39" s="199" t="s">
        <v>78</v>
      </c>
      <c r="G39" s="238">
        <v>5</v>
      </c>
      <c r="H39" s="202">
        <v>1480</v>
      </c>
      <c r="I39" s="201">
        <f>G39*H39</f>
        <v>7400</v>
      </c>
      <c r="J39" s="204"/>
    </row>
    <row r="40" spans="1:10" ht="36" x14ac:dyDescent="0.25">
      <c r="A40" s="196">
        <v>14</v>
      </c>
      <c r="B40" s="197" t="s">
        <v>79</v>
      </c>
      <c r="C40" s="205" t="s">
        <v>218</v>
      </c>
      <c r="D40" s="199" t="s">
        <v>80</v>
      </c>
      <c r="E40" s="200" t="s">
        <v>81</v>
      </c>
      <c r="F40" s="199" t="s">
        <v>75</v>
      </c>
      <c r="G40" s="238">
        <v>1</v>
      </c>
      <c r="H40" s="202">
        <v>1000</v>
      </c>
      <c r="I40" s="201">
        <f>G40*H40</f>
        <v>1000</v>
      </c>
      <c r="J40" s="204"/>
    </row>
    <row r="41" spans="1:10" ht="48" x14ac:dyDescent="0.25">
      <c r="A41" s="196">
        <v>15</v>
      </c>
      <c r="B41" s="197" t="s">
        <v>82</v>
      </c>
      <c r="C41" s="206" t="s">
        <v>219</v>
      </c>
      <c r="D41" s="199" t="s">
        <v>83</v>
      </c>
      <c r="E41" s="200" t="s">
        <v>81</v>
      </c>
      <c r="F41" s="199" t="s">
        <v>75</v>
      </c>
      <c r="G41" s="238">
        <v>3</v>
      </c>
      <c r="H41" s="207">
        <v>3300</v>
      </c>
      <c r="I41" s="201">
        <f t="shared" ref="I41:I43" si="2">G41*H41</f>
        <v>9900</v>
      </c>
      <c r="J41" s="204"/>
    </row>
    <row r="42" spans="1:10" ht="24" x14ac:dyDescent="0.25">
      <c r="A42" s="196">
        <v>16</v>
      </c>
      <c r="B42" s="197" t="s">
        <v>84</v>
      </c>
      <c r="C42" s="198" t="s">
        <v>220</v>
      </c>
      <c r="D42" s="199" t="s">
        <v>85</v>
      </c>
      <c r="E42" s="200" t="s">
        <v>81</v>
      </c>
      <c r="F42" s="199" t="s">
        <v>75</v>
      </c>
      <c r="G42" s="238">
        <v>5</v>
      </c>
      <c r="H42" s="202">
        <v>152.02000000000001</v>
      </c>
      <c r="I42" s="201">
        <f t="shared" si="2"/>
        <v>760.1</v>
      </c>
      <c r="J42" s="204"/>
    </row>
    <row r="43" spans="1:10" ht="15" customHeight="1" x14ac:dyDescent="0.25">
      <c r="A43" s="196">
        <v>17</v>
      </c>
      <c r="B43" s="208" t="s">
        <v>86</v>
      </c>
      <c r="C43" s="205" t="s">
        <v>87</v>
      </c>
      <c r="D43" s="199" t="s">
        <v>88</v>
      </c>
      <c r="E43" s="200" t="s">
        <v>89</v>
      </c>
      <c r="F43" s="199" t="s">
        <v>75</v>
      </c>
      <c r="G43" s="238">
        <v>4</v>
      </c>
      <c r="H43" s="202">
        <v>95</v>
      </c>
      <c r="I43" s="201">
        <f t="shared" si="2"/>
        <v>380</v>
      </c>
      <c r="J43" s="204"/>
    </row>
    <row r="44" spans="1:10" ht="25.5" x14ac:dyDescent="0.25">
      <c r="A44" s="196">
        <v>18</v>
      </c>
      <c r="B44" s="208" t="s">
        <v>222</v>
      </c>
      <c r="C44" s="205" t="s">
        <v>90</v>
      </c>
      <c r="D44" s="199" t="s">
        <v>91</v>
      </c>
      <c r="E44" s="200" t="s">
        <v>92</v>
      </c>
      <c r="F44" s="199" t="s">
        <v>78</v>
      </c>
      <c r="G44" s="238">
        <v>15</v>
      </c>
      <c r="H44" s="202">
        <v>27.5</v>
      </c>
      <c r="I44" s="201">
        <f>G44*H44</f>
        <v>412.5</v>
      </c>
      <c r="J44" s="204"/>
    </row>
    <row r="45" spans="1:10" ht="25.5" x14ac:dyDescent="0.25">
      <c r="A45" s="196">
        <v>19</v>
      </c>
      <c r="B45" s="208" t="s">
        <v>216</v>
      </c>
      <c r="C45" s="205" t="s">
        <v>93</v>
      </c>
      <c r="D45" s="199" t="s">
        <v>94</v>
      </c>
      <c r="E45" s="200" t="s">
        <v>92</v>
      </c>
      <c r="F45" s="199" t="s">
        <v>75</v>
      </c>
      <c r="G45" s="238">
        <v>5</v>
      </c>
      <c r="H45" s="202">
        <v>15</v>
      </c>
      <c r="I45" s="201">
        <f>G45*H45</f>
        <v>75</v>
      </c>
      <c r="J45" s="204"/>
    </row>
    <row r="46" spans="1:10" ht="24" x14ac:dyDescent="0.25">
      <c r="A46" s="196">
        <v>20</v>
      </c>
      <c r="B46" s="209" t="s">
        <v>95</v>
      </c>
      <c r="C46" s="210" t="s">
        <v>223</v>
      </c>
      <c r="D46" s="199" t="s">
        <v>96</v>
      </c>
      <c r="E46" s="200" t="s">
        <v>97</v>
      </c>
      <c r="F46" s="199" t="s">
        <v>16</v>
      </c>
      <c r="G46" s="238">
        <v>40</v>
      </c>
      <c r="H46" s="202">
        <v>5.49</v>
      </c>
      <c r="I46" s="201">
        <f t="shared" ref="I46" si="3">G46*H46</f>
        <v>219.60000000000002</v>
      </c>
      <c r="J46" s="204"/>
    </row>
    <row r="47" spans="1:10" ht="15" x14ac:dyDescent="0.25">
      <c r="A47" s="211"/>
      <c r="B47" s="212"/>
      <c r="C47" s="211"/>
      <c r="D47" s="213"/>
      <c r="E47" s="213"/>
      <c r="F47" s="314" t="s">
        <v>98</v>
      </c>
      <c r="G47" s="315"/>
      <c r="H47" s="316"/>
      <c r="I47" s="241">
        <f>SUM(I38:I46)</f>
        <v>34947.199999999997</v>
      </c>
      <c r="J47" s="241">
        <f>I47</f>
        <v>34947.199999999997</v>
      </c>
    </row>
    <row r="48" spans="1:10" x14ac:dyDescent="0.25">
      <c r="A48" s="225"/>
      <c r="B48" s="225"/>
      <c r="C48" s="225"/>
      <c r="D48" s="226"/>
      <c r="E48" s="226"/>
      <c r="F48" s="226"/>
      <c r="G48" s="226"/>
      <c r="H48" s="227"/>
      <c r="I48" s="227"/>
      <c r="J48" s="228"/>
    </row>
    <row r="49" spans="1:11" ht="15" x14ac:dyDescent="0.25">
      <c r="A49" s="313" t="s">
        <v>128</v>
      </c>
      <c r="B49" s="305"/>
      <c r="C49" s="305"/>
      <c r="D49" s="305"/>
      <c r="E49" s="305"/>
      <c r="F49" s="305"/>
      <c r="G49" s="305"/>
      <c r="H49" s="305"/>
      <c r="I49" s="305"/>
      <c r="J49" s="229">
        <f>J36</f>
        <v>5031.7894000000006</v>
      </c>
    </row>
    <row r="50" spans="1:11" ht="15" x14ac:dyDescent="0.25">
      <c r="A50" s="313" t="s">
        <v>137</v>
      </c>
      <c r="B50" s="305"/>
      <c r="C50" s="305"/>
      <c r="D50" s="305"/>
      <c r="E50" s="305"/>
      <c r="F50" s="305"/>
      <c r="G50" s="305"/>
      <c r="H50" s="305"/>
      <c r="I50" s="305"/>
      <c r="J50" s="230">
        <f>J47</f>
        <v>34947.199999999997</v>
      </c>
    </row>
    <row r="51" spans="1:11" ht="15" x14ac:dyDescent="0.25">
      <c r="A51" s="313" t="s">
        <v>129</v>
      </c>
      <c r="B51" s="305"/>
      <c r="C51" s="305"/>
      <c r="D51" s="305"/>
      <c r="E51" s="305"/>
      <c r="F51" s="305"/>
      <c r="G51" s="305"/>
      <c r="H51" s="305"/>
      <c r="I51" s="305"/>
      <c r="J51" s="230">
        <f>J50+J49</f>
        <v>39978.989399999999</v>
      </c>
    </row>
    <row r="52" spans="1:11" ht="15" x14ac:dyDescent="0.25">
      <c r="A52" s="313" t="s">
        <v>130</v>
      </c>
      <c r="B52" s="305"/>
      <c r="C52" s="305"/>
      <c r="D52" s="305"/>
      <c r="E52" s="305"/>
      <c r="F52" s="305"/>
      <c r="G52" s="305"/>
      <c r="H52" s="305"/>
      <c r="I52" s="305"/>
      <c r="J52" s="230">
        <f>0.18*J51</f>
        <v>7196.2180919999992</v>
      </c>
    </row>
    <row r="53" spans="1:11" ht="15" x14ac:dyDescent="0.25">
      <c r="A53" s="313" t="s">
        <v>131</v>
      </c>
      <c r="B53" s="305"/>
      <c r="C53" s="305"/>
      <c r="D53" s="305"/>
      <c r="E53" s="305"/>
      <c r="F53" s="305"/>
      <c r="G53" s="305"/>
      <c r="H53" s="305"/>
      <c r="I53" s="305"/>
      <c r="J53" s="230">
        <f>J52+J51</f>
        <v>47175.207492000001</v>
      </c>
    </row>
    <row r="54" spans="1:11" ht="15" x14ac:dyDescent="0.25">
      <c r="A54" s="313" t="s">
        <v>132</v>
      </c>
      <c r="B54" s="305"/>
      <c r="C54" s="305"/>
      <c r="D54" s="305"/>
      <c r="E54" s="305"/>
      <c r="F54" s="305"/>
      <c r="G54" s="305"/>
      <c r="H54" s="305"/>
      <c r="I54" s="305"/>
      <c r="J54" s="230">
        <f>ROUND(0.15*J53,2)</f>
        <v>7076.28</v>
      </c>
    </row>
    <row r="55" spans="1:11" ht="15" x14ac:dyDescent="0.25">
      <c r="A55" s="313" t="s">
        <v>133</v>
      </c>
      <c r="B55" s="305"/>
      <c r="C55" s="305"/>
      <c r="D55" s="305"/>
      <c r="E55" s="305"/>
      <c r="F55" s="305"/>
      <c r="G55" s="305"/>
      <c r="H55" s="305"/>
      <c r="I55" s="305"/>
      <c r="J55" s="230">
        <f>J54+J53</f>
        <v>54251.487492</v>
      </c>
    </row>
    <row r="56" spans="1:11" ht="15" x14ac:dyDescent="0.25">
      <c r="A56" s="313" t="s">
        <v>134</v>
      </c>
      <c r="B56" s="305"/>
      <c r="C56" s="305"/>
      <c r="D56" s="305"/>
      <c r="E56" s="305"/>
      <c r="F56" s="305"/>
      <c r="G56" s="305"/>
      <c r="H56" s="305"/>
      <c r="I56" s="305"/>
      <c r="J56" s="230">
        <f>ROUND(0.035*J55,2)</f>
        <v>1898.8</v>
      </c>
    </row>
    <row r="57" spans="1:11" ht="15" x14ac:dyDescent="0.25">
      <c r="A57" s="313" t="s">
        <v>135</v>
      </c>
      <c r="B57" s="305"/>
      <c r="C57" s="305"/>
      <c r="D57" s="305"/>
      <c r="E57" s="305"/>
      <c r="F57" s="305"/>
      <c r="G57" s="305"/>
      <c r="H57" s="305"/>
      <c r="I57" s="305"/>
      <c r="J57" s="230">
        <f>J55+J56</f>
        <v>56150.287492000003</v>
      </c>
    </row>
    <row r="58" spans="1:11" ht="15" x14ac:dyDescent="0.25">
      <c r="A58" s="246"/>
      <c r="B58" s="305" t="s">
        <v>246</v>
      </c>
      <c r="C58" s="306"/>
      <c r="D58" s="306"/>
      <c r="E58" s="306"/>
      <c r="F58" s="306"/>
      <c r="G58" s="306"/>
      <c r="H58" s="306"/>
      <c r="I58" s="307"/>
      <c r="J58" s="230">
        <v>120</v>
      </c>
    </row>
    <row r="59" spans="1:11" ht="15" x14ac:dyDescent="0.25">
      <c r="A59" s="246"/>
      <c r="B59" s="305" t="s">
        <v>247</v>
      </c>
      <c r="C59" s="306"/>
      <c r="D59" s="306"/>
      <c r="E59" s="306"/>
      <c r="F59" s="306"/>
      <c r="G59" s="306"/>
      <c r="H59" s="306"/>
      <c r="I59" s="307"/>
      <c r="J59" s="230">
        <f>J58+J57</f>
        <v>56270.287492000003</v>
      </c>
    </row>
    <row r="60" spans="1:11" customFormat="1" ht="15" x14ac:dyDescent="0.25">
      <c r="A60" s="313" t="s">
        <v>136</v>
      </c>
      <c r="B60" s="305"/>
      <c r="C60" s="305"/>
      <c r="D60" s="305"/>
      <c r="E60" s="305"/>
      <c r="F60" s="305"/>
      <c r="G60" s="305"/>
      <c r="H60" s="305"/>
      <c r="I60" s="305"/>
      <c r="J60" s="230">
        <f>ROUND(0.24*J59,2)</f>
        <v>13504.87</v>
      </c>
      <c r="K60" s="232"/>
    </row>
    <row r="61" spans="1:11" s="233" customFormat="1" ht="13.5" customHeight="1" x14ac:dyDescent="0.25">
      <c r="A61" s="313" t="s">
        <v>135</v>
      </c>
      <c r="B61" s="305"/>
      <c r="C61" s="305"/>
      <c r="D61" s="305"/>
      <c r="E61" s="305"/>
      <c r="F61" s="305"/>
      <c r="G61" s="305"/>
      <c r="H61" s="305"/>
      <c r="I61" s="305"/>
      <c r="J61" s="230">
        <f>J60+J59</f>
        <v>69775.157491999998</v>
      </c>
    </row>
    <row r="62" spans="1:11" s="233" customFormat="1" ht="12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1" s="233" customFormat="1" ht="12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1" s="233" customFormat="1" ht="12" customHeight="1" x14ac:dyDescent="0.25">
      <c r="A64" s="5"/>
      <c r="B64" s="247" t="s">
        <v>238</v>
      </c>
      <c r="C64" s="28"/>
      <c r="D64" s="28"/>
      <c r="E64" s="28"/>
      <c r="F64" s="28"/>
      <c r="G64" s="5"/>
      <c r="H64" s="5"/>
      <c r="I64" s="5"/>
      <c r="J64" s="5"/>
    </row>
    <row r="65" spans="1:10" s="233" customFormat="1" ht="12" customHeight="1" x14ac:dyDescent="0.25">
      <c r="A65" s="5"/>
      <c r="B65" s="28"/>
      <c r="C65" s="28"/>
      <c r="D65" s="312" t="s">
        <v>229</v>
      </c>
      <c r="E65" s="312"/>
      <c r="F65" s="312"/>
      <c r="G65" s="5"/>
      <c r="H65" s="5"/>
      <c r="I65" s="5"/>
      <c r="J65" s="5"/>
    </row>
    <row r="66" spans="1:10" s="233" customFormat="1" ht="12" customHeight="1" x14ac:dyDescent="0.25">
      <c r="A66" s="5"/>
      <c r="B66" s="248" t="s">
        <v>141</v>
      </c>
      <c r="C66" s="28"/>
      <c r="D66" s="312" t="s">
        <v>230</v>
      </c>
      <c r="E66" s="312"/>
      <c r="F66" s="312"/>
      <c r="G66" s="5"/>
      <c r="H66" s="5"/>
      <c r="I66" s="5"/>
      <c r="J66" s="5"/>
    </row>
    <row r="67" spans="1:10" s="233" customFormat="1" ht="12" customHeight="1" x14ac:dyDescent="0.25">
      <c r="A67" s="5"/>
      <c r="B67" s="28"/>
      <c r="C67" s="28"/>
      <c r="D67" s="312" t="s">
        <v>231</v>
      </c>
      <c r="E67" s="312"/>
      <c r="F67" s="312"/>
      <c r="G67" s="5"/>
      <c r="H67" s="5"/>
      <c r="I67" s="5"/>
      <c r="J67" s="5"/>
    </row>
    <row r="68" spans="1:10" s="233" customFormat="1" ht="12" customHeight="1" x14ac:dyDescent="0.25">
      <c r="A68" s="5"/>
      <c r="B68" s="28"/>
      <c r="C68" s="28"/>
      <c r="D68" s="312" t="s">
        <v>232</v>
      </c>
      <c r="E68" s="312"/>
      <c r="F68" s="312"/>
      <c r="G68" s="5"/>
      <c r="H68" s="5"/>
      <c r="I68" s="5"/>
      <c r="J68" s="5"/>
    </row>
    <row r="69" spans="1:10" s="233" customFormat="1" ht="12" customHeight="1" x14ac:dyDescent="0.25">
      <c r="A69" s="5"/>
      <c r="B69" s="248" t="s">
        <v>143</v>
      </c>
      <c r="C69" s="28"/>
      <c r="D69" s="28"/>
      <c r="E69" s="248"/>
      <c r="F69" s="28"/>
      <c r="G69" s="5"/>
      <c r="H69" s="5"/>
      <c r="I69" s="5"/>
      <c r="J69" s="5"/>
    </row>
    <row r="70" spans="1:10" s="233" customFormat="1" ht="12" customHeight="1" x14ac:dyDescent="0.25">
      <c r="A70" s="5"/>
      <c r="B70" s="248" t="s">
        <v>144</v>
      </c>
      <c r="C70" s="28"/>
      <c r="D70" s="28"/>
      <c r="E70" s="28"/>
      <c r="F70" s="28"/>
      <c r="G70" s="5"/>
      <c r="H70" s="5"/>
      <c r="I70" s="5"/>
      <c r="J70" s="5"/>
    </row>
    <row r="71" spans="1:10" ht="13.5" x14ac:dyDescent="0.25">
      <c r="A71" s="5"/>
      <c r="G71" s="5"/>
      <c r="H71" s="5"/>
      <c r="I71" s="5"/>
      <c r="J71" s="5"/>
    </row>
    <row r="72" spans="1:10" ht="13.5" x14ac:dyDescent="0.25">
      <c r="A72" s="5"/>
      <c r="D72" s="317" t="s">
        <v>233</v>
      </c>
      <c r="E72" s="317"/>
      <c r="F72" s="317"/>
      <c r="G72" s="5"/>
      <c r="H72" s="5"/>
      <c r="I72" s="5"/>
      <c r="J72" s="5"/>
    </row>
    <row r="73" spans="1:10" ht="13.5" x14ac:dyDescent="0.25">
      <c r="A73" s="5"/>
      <c r="D73" s="312" t="s">
        <v>234</v>
      </c>
      <c r="E73" s="312"/>
      <c r="F73" s="312"/>
      <c r="G73" s="5"/>
      <c r="H73" s="5"/>
      <c r="I73" s="5"/>
      <c r="J73" s="5"/>
    </row>
    <row r="74" spans="1:10" ht="13.5" x14ac:dyDescent="0.25">
      <c r="A74" s="5"/>
      <c r="B74" s="234"/>
      <c r="C74" s="5"/>
      <c r="D74" s="5"/>
      <c r="E74" s="5"/>
      <c r="F74" s="5"/>
      <c r="G74" s="5"/>
      <c r="H74" s="5"/>
      <c r="I74" s="5"/>
      <c r="J74" s="5"/>
    </row>
    <row r="78" spans="1:10" ht="15" x14ac:dyDescent="0.25">
      <c r="C78" s="317" t="s">
        <v>140</v>
      </c>
      <c r="D78" s="319"/>
      <c r="E78" s="319"/>
      <c r="F78" s="319"/>
    </row>
    <row r="79" spans="1:10" ht="15" x14ac:dyDescent="0.25">
      <c r="C79" s="317" t="s">
        <v>142</v>
      </c>
      <c r="D79" s="319"/>
      <c r="E79" s="319"/>
      <c r="F79" s="319"/>
    </row>
    <row r="80" spans="1:10" ht="15" x14ac:dyDescent="0.25">
      <c r="C80" s="317" t="s">
        <v>235</v>
      </c>
      <c r="D80" s="319"/>
      <c r="E80" s="319"/>
      <c r="F80" s="319"/>
    </row>
    <row r="81" spans="3:6" ht="15" x14ac:dyDescent="0.25">
      <c r="C81" s="312" t="s">
        <v>236</v>
      </c>
      <c r="D81" s="318"/>
      <c r="E81" s="318"/>
      <c r="F81" s="318"/>
    </row>
    <row r="83" spans="3:6" ht="15" x14ac:dyDescent="0.25">
      <c r="C83" s="317" t="s">
        <v>203</v>
      </c>
      <c r="D83" s="319"/>
      <c r="E83" s="319"/>
      <c r="F83" s="319"/>
    </row>
    <row r="84" spans="3:6" ht="15" x14ac:dyDescent="0.25">
      <c r="C84" s="317" t="s">
        <v>237</v>
      </c>
      <c r="D84" s="319"/>
      <c r="E84" s="319"/>
      <c r="F84" s="319"/>
    </row>
  </sheetData>
  <mergeCells count="33">
    <mergeCell ref="B20:B21"/>
    <mergeCell ref="B58:I58"/>
    <mergeCell ref="C81:F81"/>
    <mergeCell ref="C83:F83"/>
    <mergeCell ref="C84:F84"/>
    <mergeCell ref="I20:J20"/>
    <mergeCell ref="C80:F80"/>
    <mergeCell ref="C78:F78"/>
    <mergeCell ref="C79:F79"/>
    <mergeCell ref="F36:H36"/>
    <mergeCell ref="A52:I52"/>
    <mergeCell ref="A53:I53"/>
    <mergeCell ref="A54:I54"/>
    <mergeCell ref="A49:I49"/>
    <mergeCell ref="A50:I50"/>
    <mergeCell ref="A51:I51"/>
    <mergeCell ref="A20:A21"/>
    <mergeCell ref="B59:I59"/>
    <mergeCell ref="D20:D21"/>
    <mergeCell ref="G20:G21"/>
    <mergeCell ref="H20:H21"/>
    <mergeCell ref="D73:F73"/>
    <mergeCell ref="A57:I57"/>
    <mergeCell ref="A60:I60"/>
    <mergeCell ref="A61:I61"/>
    <mergeCell ref="F47:H47"/>
    <mergeCell ref="A55:I55"/>
    <mergeCell ref="A56:I56"/>
    <mergeCell ref="D65:F65"/>
    <mergeCell ref="D66:F66"/>
    <mergeCell ref="D67:F67"/>
    <mergeCell ref="D68:F68"/>
    <mergeCell ref="D72:F72"/>
  </mergeCells>
  <pageMargins left="0.31496062992125984" right="0.31496062992125984" top="0.55118110236220474" bottom="0.27559055118110237" header="0.27559055118110237" footer="0.15748031496062992"/>
  <pageSetup paperSize="9" orientation="landscape" r:id="rId1"/>
  <headerFooter>
    <oddHeader>&amp;C&amp;"Book Antiqua,Έντονα Πλάγια"&amp;8&amp;A&amp;R&amp;"Book Antiqua,Κανονικά"&amp;10Σελίδα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ΠΡΟΜΕΤΡΗΣΗ</vt:lpstr>
      <vt:lpstr>ΠΡΟΫΠΟΛΟΓΙΣΜΟΣ</vt:lpstr>
      <vt:lpstr>ΠΡΟΜΕΤΡΗΣΗ!Print_Titles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C2013.016</dc:creator>
  <cp:lastModifiedBy>Χρήστης των Windows</cp:lastModifiedBy>
  <cp:lastPrinted>2020-10-22T11:28:23Z</cp:lastPrinted>
  <dcterms:created xsi:type="dcterms:W3CDTF">2017-05-26T07:28:43Z</dcterms:created>
  <dcterms:modified xsi:type="dcterms:W3CDTF">2020-12-28T10:05:35Z</dcterms:modified>
</cp:coreProperties>
</file>